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01\home$\p01578\zampubl\2025\60_2025 - Elektrofizjologia\01 postępowanie\"/>
    </mc:Choice>
  </mc:AlternateContent>
  <xr:revisionPtr revIDLastSave="0" documentId="13_ncr:1_{24306167-7882-4EB9-8AE3-48D49F9AB8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1" r:id="rId1"/>
    <sheet name="2" sheetId="2" r:id="rId2"/>
    <sheet name="3" sheetId="3" r:id="rId3"/>
    <sheet name="4" sheetId="4" r:id="rId4"/>
    <sheet name="5" sheetId="5" r:id="rId5"/>
  </sheets>
  <definedNames>
    <definedName name="_xlnm.Print_Area" localSheetId="0">'1'!$A$1:$M$20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3" l="1"/>
  <c r="I5" i="3" l="1"/>
  <c r="G6" i="3"/>
  <c r="I6" i="3" s="1"/>
  <c r="G7" i="3"/>
  <c r="I7" i="3" s="1"/>
  <c r="G8" i="3"/>
  <c r="I8" i="3" s="1"/>
  <c r="G9" i="3" l="1"/>
  <c r="I9" i="3"/>
  <c r="G12" i="5"/>
  <c r="I12" i="5" s="1"/>
  <c r="G11" i="5"/>
  <c r="I11" i="5" s="1"/>
  <c r="G13" i="1" l="1"/>
  <c r="I13" i="1" s="1"/>
  <c r="G11" i="1"/>
  <c r="I11" i="1" s="1"/>
  <c r="G9" i="1"/>
  <c r="I9" i="1" s="1"/>
  <c r="G7" i="1"/>
  <c r="I7" i="1" s="1"/>
  <c r="G5" i="1"/>
  <c r="I5" i="1" s="1"/>
  <c r="G10" i="5"/>
  <c r="I10" i="5" s="1"/>
  <c r="G9" i="5"/>
  <c r="I9" i="5" s="1"/>
  <c r="G8" i="5"/>
  <c r="I8" i="5" s="1"/>
  <c r="G7" i="5"/>
  <c r="I7" i="5" s="1"/>
  <c r="G6" i="5"/>
  <c r="I6" i="5" s="1"/>
  <c r="G5" i="5"/>
  <c r="G5" i="4"/>
  <c r="I5" i="4" s="1"/>
  <c r="G13" i="5" l="1"/>
  <c r="I15" i="1"/>
  <c r="G15" i="1"/>
  <c r="G6" i="4"/>
  <c r="I5" i="5"/>
  <c r="I13" i="5" s="1"/>
  <c r="I6" i="4"/>
  <c r="G11" i="2"/>
  <c r="I11" i="2" s="1"/>
  <c r="G10" i="2"/>
  <c r="I10" i="2" s="1"/>
  <c r="G9" i="2"/>
  <c r="I9" i="2" s="1"/>
  <c r="G8" i="2"/>
  <c r="G7" i="2"/>
  <c r="I7" i="2" s="1"/>
  <c r="G6" i="2"/>
  <c r="I6" i="2" s="1"/>
  <c r="G5" i="2"/>
  <c r="I5" i="2" s="1"/>
  <c r="G12" i="2" l="1"/>
  <c r="I8" i="2"/>
  <c r="I12" i="2" s="1"/>
</calcChain>
</file>

<file path=xl/sharedStrings.xml><?xml version="1.0" encoding="utf-8"?>
<sst xmlns="http://schemas.openxmlformats.org/spreadsheetml/2006/main" count="195" uniqueCount="102">
  <si>
    <r>
      <rPr>
        <b/>
        <sz val="8"/>
        <rFont val="Times New Roman"/>
      </rPr>
      <t>1</t>
    </r>
  </si>
  <si>
    <r>
      <rPr>
        <b/>
        <sz val="8"/>
        <rFont val="Times New Roman"/>
      </rPr>
      <t>2</t>
    </r>
  </si>
  <si>
    <r>
      <rPr>
        <b/>
        <sz val="7"/>
        <rFont val="Times New Roman"/>
      </rPr>
      <t>3</t>
    </r>
  </si>
  <si>
    <r>
      <rPr>
        <sz val="8"/>
        <rFont val="Times New Roman"/>
      </rPr>
      <t>41-Elek-108</t>
    </r>
  </si>
  <si>
    <r>
      <rPr>
        <sz val="8"/>
        <rFont val="Times New Roman"/>
      </rPr>
      <t>41-Elek-107</t>
    </r>
  </si>
  <si>
    <r>
      <rPr>
        <sz val="8"/>
        <rFont val="Times New Roman"/>
      </rPr>
      <t>szt.</t>
    </r>
  </si>
  <si>
    <r>
      <rPr>
        <b/>
        <sz val="8"/>
        <rFont val="Times New Roman"/>
      </rPr>
      <t>4</t>
    </r>
  </si>
  <si>
    <r>
      <rPr>
        <b/>
        <sz val="8"/>
        <rFont val="Times New Roman"/>
      </rPr>
      <t>6</t>
    </r>
  </si>
  <si>
    <r>
      <rPr>
        <sz val="8"/>
        <rFont val="Times New Roman"/>
      </rPr>
      <t>41-Elek-106</t>
    </r>
  </si>
  <si>
    <r>
      <rPr>
        <sz val="8"/>
        <rFont val="Times New Roman"/>
      </rPr>
      <t>41-Elek-105</t>
    </r>
  </si>
  <si>
    <r>
      <rPr>
        <sz val="8"/>
        <rFont val="Times New Roman"/>
      </rPr>
      <t>41-Elek-104</t>
    </r>
  </si>
  <si>
    <r>
      <rPr>
        <sz val="8"/>
        <rFont val="Times New Roman"/>
      </rPr>
      <t>szt</t>
    </r>
  </si>
  <si>
    <t>Numer katalogowy lub nazwa handlowa</t>
  </si>
  <si>
    <t>Dzierżawa systemu do elektroanatomicznego mapowania serca z następującymi możliwościami: automatyczną annotacją punktów na mapie 3D serca - akceptacja pobudzenia i wizualizacja odpowiadającego mu punktu odbywa automatycznie na podstawie ustalonych wcześniej przez operatora kryteriów akceptacji; wizualizacja elektrod w sercu z użyciem zarówno technologii elektromagnetycznej jak i impedancyjnej; zożliwość retrospektywnej zmiany kryteriów akceptacji pobudzenia: zmiana pozycji i rozmiaru 'window of interest'; Możliwość analizy oraz manualnej zmiany / usunięcia każdego.</t>
  </si>
  <si>
    <t>Prowadnik pokryty PTFE, średnica prowadnika 0.035”. Długość 180cm, krzywizna o kształcie J. Promień krzywizny: 1.5mm. Końcówka taperowana 4 cm</t>
  </si>
  <si>
    <t>Elektrody diagnostyczne 4 polowe sterowalne, rozmiar 6F</t>
  </si>
  <si>
    <t>Łącznik do elektrod diagnostycznych z poz. 6</t>
  </si>
  <si>
    <t>Wypełniając wersję elektroniczną w rubryce stawka podatku VAT% należy wpisać tylko cyfrę np.: 8.</t>
  </si>
  <si>
    <t>Cewnik diagnostyczny 
•	Szeroka gama krzywizn: Shepherd Flush; Ultra Bolus Flush; Modified Bolus Flush; Pigtail Flush; Modified Hook Flush, Headhunter 1; Newton (2; 4); Bentson 2; Mani; Vertebral; Modified Cerebral; Berenstein; MW2; Osborn 1; Simmons (1; 2); Modified Simmons; Multipurpose Al; Cobra (1; 2); Hook (0,8; 1,0); Renal Double Curve; Reuter; Mikaelsson; KA2; Modified Hook (2; 3); Straight Selective; RIM; RBI; UAC
•	Dostępne rozmiary: 4F i 5F
•	Materiał szaftu zapewnia doskonałą elastyczność i eliminuje ryzyko załamań zachowując jednocześnie atraumatyczność końcówki
•	Karbowane przejście pomiędzy hubem a szaftem ułatwia posługiwanie się cewnikiem w mokrych rękawiczkach
•	Doskonale widoczne w skopii - posiadają końcówkę cieniującą
•	Cewniki zbrojone stalowym oplotem
•	Cewniki z otworem dystalnym oraz z otworem dystalnym 1 otworami bocznymi
•	Kompatybilne z prowadnikiem 0,035" - 0,038"
•	Długości cewników w cm -30 cm, 65 cm, 80 cm, 90 cm, 100 cm
•	Taperowana końcówka ułatwiająca wejście do ostium
•	Dostępne cewniki do przetok o długości 30 cm i krzywiznach: Pigtail; Cobra 1 Modified; RIM; KA2; Straight; Berenstein
•	Ciśnienie 1200 PSI</t>
  </si>
  <si>
    <t>41-cewn-239</t>
  </si>
  <si>
    <t>szt.</t>
  </si>
  <si>
    <t>szt</t>
  </si>
  <si>
    <t>Kraj pochodzenia</t>
  </si>
  <si>
    <t>Dzierżawa jednej konsoli umożliwiającej wykonanie FFR i OCT na okres 18 miesięcy</t>
  </si>
  <si>
    <t>46-stent-001</t>
  </si>
  <si>
    <t>41-cewn-085</t>
  </si>
  <si>
    <t>1 m-c</t>
  </si>
  <si>
    <t>46-STENT-002-1</t>
  </si>
  <si>
    <t>46-STEN-007    46-STEN-008   46-STEN-009</t>
  </si>
  <si>
    <t>41-CEWN-306</t>
  </si>
  <si>
    <t>41-CEWN-320</t>
  </si>
  <si>
    <t>Nazwa i adres Wykonawcy (podać): …..................................</t>
  </si>
  <si>
    <t>PAKIET 1</t>
  </si>
  <si>
    <r>
      <rPr>
        <b/>
        <sz val="10"/>
        <rFont val="Times New Roman"/>
        <family val="1"/>
        <charset val="238"/>
      </rPr>
      <t>Przedmiot zamówienia</t>
    </r>
  </si>
  <si>
    <r>
      <rPr>
        <b/>
        <sz val="10"/>
        <rFont val="Times New Roman"/>
        <family val="1"/>
        <charset val="238"/>
      </rPr>
      <t>nr asortymentu Zamawiającego</t>
    </r>
  </si>
  <si>
    <r>
      <rPr>
        <b/>
        <sz val="10"/>
        <rFont val="Times New Roman"/>
        <family val="1"/>
        <charset val="238"/>
      </rPr>
      <t>Jedn. miary</t>
    </r>
  </si>
  <si>
    <r>
      <rPr>
        <b/>
        <sz val="10"/>
        <rFont val="Times New Roman"/>
        <family val="1"/>
        <charset val="238"/>
      </rPr>
      <t>Ilość</t>
    </r>
  </si>
  <si>
    <r>
      <rPr>
        <b/>
        <sz val="10"/>
        <rFont val="Times New Roman"/>
        <family val="1"/>
        <charset val="238"/>
      </rPr>
      <t>Cena jedn.netto</t>
    </r>
  </si>
  <si>
    <r>
      <rPr>
        <b/>
        <sz val="10"/>
        <rFont val="Times New Roman"/>
        <family val="1"/>
        <charset val="238"/>
      </rPr>
      <t>Wartość netto</t>
    </r>
  </si>
  <si>
    <r>
      <rPr>
        <b/>
        <sz val="10"/>
        <rFont val="Times New Roman"/>
        <family val="1"/>
        <charset val="238"/>
      </rPr>
      <t>Stawka podatku VAT %</t>
    </r>
  </si>
  <si>
    <r>
      <rPr>
        <b/>
        <sz val="10"/>
        <rFont val="Times New Roman"/>
        <family val="1"/>
        <charset val="238"/>
      </rPr>
      <t>Wartość brutto</t>
    </r>
  </si>
  <si>
    <r>
      <rPr>
        <b/>
        <sz val="10"/>
        <rFont val="Times New Roman"/>
        <family val="1"/>
        <charset val="238"/>
      </rPr>
      <t>Nazwa wytwórcy (producenta)</t>
    </r>
  </si>
  <si>
    <r>
      <rPr>
        <b/>
        <sz val="10"/>
        <rFont val="Times New Roman"/>
        <family val="1"/>
        <charset val="238"/>
      </rPr>
      <t>lp.</t>
    </r>
  </si>
  <si>
    <r>
      <rPr>
        <sz val="10"/>
        <rFont val="Times New Roman"/>
        <family val="1"/>
        <charset val="238"/>
      </rPr>
      <t>FUNKCJA/PARAMETR Końcówka elektrody o zmiennej, sterowalnej krzywiźnie, zakończona 5 promienistymi ramionami. Średnica elektrody 7F, średnica ramion 3F. Długość elektrody minimum 115 cm. Liczba biegunów/pierścieni - 22. Szerokość biegunów/pierścieni - 1 mm. Możliwość stymulacji z każdego bieguna/pierścienia. Rozstawy biegunów/pierścieni 2-6-2 i 4-4-4 mm. Dostępność minimum 2 wielkości krzywizny elektrody do wyboru. Dostawa 1 szt. kabla połączeniowego. Długość kabla połączeniowego minimum 2 m. Możliwość sterylizacji kabla połączeniowego, wymagane podanie warunków sterylizacji. Data produkcji - nie wcześniej niż 2020 rok. Ważność sterylności minimum 12 miesięcy od dnia dostawy</t>
    </r>
    <r>
      <rPr>
        <sz val="10"/>
        <rFont val="Arial"/>
        <family val="2"/>
        <charset val="238"/>
      </rPr>
      <t>.</t>
    </r>
  </si>
  <si>
    <r>
      <rPr>
        <sz val="10"/>
        <rFont val="Times New Roman"/>
        <family val="1"/>
        <charset val="238"/>
      </rPr>
      <t>FUNKCJA/PARAMETR Pełna współpraca elektrody z systemem elektro-anatomicznym Carto3. Średnica elektrody 7F. Ilość biegunów / pierścieni - 4. Końcówka cewnika zakończona elektrodą o długości 4 lub 8mm. Długość elektrody minimum 110cm. Końcówka elektrody o zmiennej, sterowalnej krzywiźnie. Dostępność co najmniej czterech krzywizn/wielkości końcówki elektrody - do wyboru. Elektroda referencyjna dostarczana wraz z elektrodą ablacyjną. Dostawa 1 szt. kabla połączeniowego elektrody ablacyjnej na cały pakiet. Długość kabla połączeniowego minimum 1,8m. Możliwość sterylizacji kabla połączeniowego, wymagane podanie warunków sterylizacji. Data produkcji - nie wcześniej niż 2020 rok. Ważność sterylności minimum 12 miesięcy od dnia dostawy.</t>
    </r>
  </si>
  <si>
    <r>
      <rPr>
        <sz val="10"/>
        <rFont val="Times New Roman"/>
        <family val="1"/>
        <charset val="238"/>
      </rPr>
      <t>10</t>
    </r>
  </si>
  <si>
    <r>
      <rPr>
        <sz val="10"/>
        <rFont val="Times New Roman"/>
        <family val="1"/>
        <charset val="238"/>
      </rPr>
      <t>50</t>
    </r>
  </si>
  <si>
    <r>
      <rPr>
        <sz val="10"/>
        <color rgb="FF0000FF"/>
        <rFont val="Arial"/>
        <family val="2"/>
        <charset val="238"/>
      </rPr>
      <t>Wymaga się, aby Wykonawca wypełnił wszystkie kolumny: cena jednostkowa netto, stawka podatku VAT (%), wartość netto w PLN, wartość brutto w PLN, numer katalogowy, nazwa wytwórcy (producenta), kraj pochodzenia.</t>
    </r>
    <r>
      <rPr>
        <sz val="10"/>
        <rFont val="Arial"/>
        <family val="2"/>
        <charset val="238"/>
      </rPr>
      <t xml:space="preserve"> Niewypełnienie chociaż jednej rubryki/kolumny skutkować będzie odrzuceniem oferty w trybie art. 226 ust. 1 pkt 5 ustawy Prawo zamówień publicznych, ponieważ jej treść będzie niezgodna z warunkami zamówienia.</t>
    </r>
  </si>
  <si>
    <t>Nazwa i adres Wykonawcy (podać): …........................................................</t>
  </si>
  <si>
    <t>PAKIET 2</t>
  </si>
  <si>
    <t>KOD EAN (GTIN)</t>
  </si>
  <si>
    <r>
      <rPr>
        <sz val="10"/>
        <rFont val="Times New Roman"/>
        <family val="1"/>
        <charset val="238"/>
      </rPr>
      <t>1</t>
    </r>
  </si>
  <si>
    <r>
      <rPr>
        <sz val="10"/>
        <rFont val="Times New Roman"/>
        <family val="1"/>
        <charset val="238"/>
      </rPr>
      <t>2</t>
    </r>
  </si>
  <si>
    <r>
      <rPr>
        <sz val="10"/>
        <rFont val="Times New Roman"/>
        <family val="1"/>
        <charset val="238"/>
      </rPr>
      <t>3</t>
    </r>
  </si>
  <si>
    <r>
      <rPr>
        <sz val="10"/>
        <rFont val="Times New Roman"/>
        <family val="1"/>
        <charset val="238"/>
      </rPr>
      <t>4</t>
    </r>
  </si>
  <si>
    <r>
      <rPr>
        <sz val="10"/>
        <rFont val="Times New Roman"/>
        <family val="1"/>
        <charset val="238"/>
      </rPr>
      <t>6</t>
    </r>
  </si>
  <si>
    <r>
      <rPr>
        <sz val="10"/>
        <rFont val="Times New Roman"/>
        <family val="1"/>
        <charset val="238"/>
      </rPr>
      <t>7</t>
    </r>
  </si>
  <si>
    <t>Dzierżawa konsoli PFA kompatybilnej z zaoferowaną elektrodą.
Konsola z generatorem wyposażona w możliwość regulacji zakresu napięcia dostarczanego prądu w zakresie 1.8 do 2.0 kV. Konsola wyposażona w obrotowy dotykowy ekran oraz moduł filtrujący i zabezpieczający dla systemów elektrofizjologicznych.</t>
  </si>
  <si>
    <t>m-c</t>
  </si>
  <si>
    <t>Zestaw do wykonywania zabiegów leczenia migotania przedsionków metodą PFA zintegrowany z systemem nawigacji elektroanatomicznej 3D.  Zestaw zawiera: cewnik typu over-the-wire o zmiennej morfologii końca dystalnego (koszyczek i kwiat) do leczenia różnych anatomii PV metodą PFA, nawigowany magnetycznie, w pełni współpracujący z systemem 3d, łącznik elektryczny do podłączenia elektrody z generatorem, łącznik do systemu 3D oraz elektrodę lokalizującą do systemu 3D z koszulką do prowadzenia elektrody.</t>
  </si>
  <si>
    <t>PAKIET 3</t>
  </si>
  <si>
    <r>
      <rPr>
        <b/>
        <sz val="8"/>
        <rFont val="Tahoma"/>
        <family val="2"/>
        <charset val="238"/>
      </rPr>
      <t xml:space="preserve">Stent typu DES; chromowo – kobaltowy z ultracienkimi przęsłami, pokryty pasywną powłoką,  uwalniający sirolimus z polimeru o przedłużonej biodegradacji </t>
    </r>
    <r>
      <rPr>
        <sz val="8"/>
        <rFont val="Tahoma"/>
        <family val="2"/>
        <charset val="238"/>
      </rPr>
      <t xml:space="preserve">
•	Konstrukcja hybrydowa – stenty chromowo - kobaltowe pokryte pasywną powłoką z węglika krzemu związaną kowalencyjnie (na stałe) z rusztowaniem stentu oraz aktywną powłoką, zawierającą biodegradowalny polimer kontrolowanie uwalniający sirolimus:
•	pasywna powłoka (węglik krzemu) zmniejsza ryzyko aktywacji płytek krwi i fibrynogenu (zapobiega wykrzepianiu na powierzchni przęseł stentu), ogranicza dyfuzję jonów metali do otaczającej tkanki (redukuje ryzyko korozji i uczulenia na nikiel) oraz przyspiesza proces endotelializacji i gojenia naczynia
•	aktywna powłoka zawiera biodegradowalny polimer, który w sposób kontrolowany uwalnia sirolimus
•	Biodegradowalny polimer na bazie PLLA (Poly-L-Lactic Acid) o zróżnicowanej grubości 7,4 µm od strony ściany naczynia oraz 3,5 µm od strony światła naczynia
•	Lek: sirolimus 
•	Całkowite uwalnianie leku w ciągu 12-14 tygodni
•	Dawka leku: 1,4 µg/mm² 
•	Dostępne długości: 9; 13; 15; 18; 22; 26; 30; 35; 40 mm
•	Dostępne średnice: 2,25; 2,5; 2,75; 3,0; 3,5; 4,0 mm
•	Różne grubości przęseł stentu (uzyskanie optymalnego poziomu elastyczności i siły radialnej):
•	max 60 µm (0,0024”) dla średnic 2,25 - 3,0 mm (71 µm wraz z polimerem)
•	max 80 µm (0,0031”) dla średnic 3,5 - 4,0 mm (91 µm wraz z polimerem)       
•	Crossing profile 0,042” (1,08 mm) dla średnicy 3,0 mm (w najszerszym miejscu)
•	Ciśnienie nominalne (NP): 10 atm
•	Ciśnienie RBP: 16 atm
•	Czas biodegradacji polimeru ok. 24 miesiące
•	Możliwość doprężenia:
•	do 4,0 mm (ø 2,25 – 3,0 mm)
•	do 5,0 mm (ø 3,5 – 4,0 mm)
•	Shaft dystalny pokryty hydrofilnie, shaft proksymalny hydrofobowo
•	Shaft proksymalny: 2,0F
•	Shaft dystalny:
•	2.7F (ø 2,25 – 3,0 mm)
•	2.9F (ø 3,5 - 4,0 mm)
•	Rekomendowany cewnik prowadzący: 5F</t>
    </r>
  </si>
  <si>
    <r>
      <rPr>
        <b/>
        <sz val="8"/>
        <rFont val="Tahoma"/>
        <family val="2"/>
        <charset val="238"/>
      </rPr>
      <t>Stentgraft wieńcowy</t>
    </r>
    <r>
      <rPr>
        <sz val="8"/>
        <rFont val="Tahoma"/>
        <family val="2"/>
        <charset val="238"/>
      </rPr>
      <t xml:space="preserve"> 
•	Stenty chromowo – kobaltowe pokryte pasywną powłoką z węglika krzemu,
•	Pokrycie (graft) nakładane metodą elektrospun (nie plecione)
•	Grubość pokrycia 90 µm
•	Dostępne długości: 15; 20; 26 mm
•	Dostępne średnice: 2,5; 3,0; 3,5; 4,0; 4,5; 5,0 mm
•	Różne grubości przęseł stentgraftu:
•	60 µm (0,0024”) dla średnic 2,5 - 3,0 mm 
•	80 µm (0,0031”) dla średnic 3,5 - 4,0 mm         
•	120 µm (0,0047”) dla średnic 4,5 i 5,0 mm
•	Crossing profile max. 1,25 mm dla średnicy 3,0 mm
•	Ciśnienie nominalne (NP):
•	7 atm (ø 4,0 – 5,0 mm)
•	8 atm (ø 2,5 – 3,5 mm)  
•	Ciśnienie RBP: 
•	min.14 atm (ø 4,5 - 5,0 mm)
•	min.16 atm (ø 2,5 – 4,0mm)
•	Shaft proksymalny: 2.0F
•	Shaft dystalny: 
•	2.8F (ø 2,5 – 3,5 mm)
•	3F (ø 4,0 – 5,0 mm)
•	Zawartość chromu w stopie konstrukcyjnym 20%, niklu 10%
•	Kompatybilny z cewnikiem prowadzącym 5F (ø 2,5 – 4,0 mm,) i 6F (ø 4,5 – 5,0 mm)
•	Długość systemu dostarczania 140 cm
•	Możliwość doprężenia:
•	do 3,5 mm (ø 2,5 – 3,0 mm)
•	do 4,65 mm (ø 3,5 – 4,0 mm)
•	do 5,63 mm (ø 4,5 – 5,0 mm)
</t>
    </r>
  </si>
  <si>
    <r>
      <rPr>
        <b/>
        <sz val="8"/>
        <rFont val="Tahoma"/>
        <family val="2"/>
        <charset val="238"/>
      </rPr>
      <t>Cewnik aspiracyjny:</t>
    </r>
    <r>
      <rPr>
        <sz val="8"/>
        <rFont val="Tahoma"/>
        <family val="2"/>
        <charset val="238"/>
      </rPr>
      <t xml:space="preserve">
•	Długość 145 cm
•	Dostępny w wersji 6F
•	Polimerowy shaft dystalny pokryty substancją hydrofilną na odcinku 25 cm
•	Wzmocniony shaft proksymalny (PEEK system) zwiększający odporność na złamanie
•	Zewnętrzna średnica cewnika w odcinku dystalnym/środkowym/proksymalnym:
•	0,067”/0,067”/0,051”
•	Wewnętrzne pole powierzchni cewnika w odcinku dystalnym/środkowym /proksymalnym:
• 0,93 mm2/0,83 mm2/0,95 mm2
•	Światło aspiracyjne o średnicy 0,043” dla cewnika 6F
•	Prędkość ekstrakcji wody min. 1,6 ml/s
•	Marker platynowo-irydowy umieszczony w odległości 3 mm od końcówki
•	Rurka przedłużająca z zaworem odcinającym
•	Strzykawka aspiracyjna 60 ml z blokadą
•	2 filtry na skrzeplinę
</t>
    </r>
  </si>
  <si>
    <t>podpis Wykonawcy</t>
  </si>
  <si>
    <t>Nazwa i adres Wykonawcy (podać): ….....................................</t>
  </si>
  <si>
    <t>PAKIET 4</t>
  </si>
  <si>
    <r>
      <rPr>
        <b/>
        <sz val="10"/>
        <rFont val="Arial"/>
        <family val="2"/>
        <charset val="238"/>
      </rPr>
      <t>wartość razem:</t>
    </r>
  </si>
  <si>
    <t>wartość razem:</t>
  </si>
  <si>
    <t>Nazwa i adres Wykonawcy (podać): …...................................</t>
  </si>
  <si>
    <r>
      <rPr>
        <b/>
        <sz val="8"/>
        <rFont val="Tahoma"/>
        <family val="2"/>
        <charset val="238"/>
      </rPr>
      <t>Cewniki balonowe półpodatne</t>
    </r>
    <r>
      <rPr>
        <sz val="8"/>
        <rFont val="Tahoma"/>
        <family val="2"/>
        <charset val="238"/>
      </rPr>
      <t xml:space="preserve">
• powłoka hydrofilna, odporna na zadrapania i uszkodzenia podczas doprężania stentu;
• system monorail;
• profil przejścia (crossing profile) )≤ 0,021 cala dla balonika Ø 3.0 mm; 
• profil wejścia (entry profile) )≤ 0,017 cala dla balonika Ø 3.0 mm;
• ciśnienie nominalne 8 atm dla wszystkich rozmiarów;
• ciśnienie RBP - 14 atm dla wszystkich rozmiarów;
• różne długości balonika od 6 - 30 mm; 
• różne średnice balonika od 1.2 - 5.0 mm zmieniające się co 0,25mm w zakresie średnic 2.0 - 4.0 mm</t>
    </r>
  </si>
  <si>
    <r>
      <rPr>
        <b/>
        <sz val="8"/>
        <rFont val="Tahoma"/>
        <family val="2"/>
        <charset val="238"/>
      </rPr>
      <t>Stenty wieńcowe uwalniające lek</t>
    </r>
    <r>
      <rPr>
        <sz val="8"/>
        <rFont val="Tahoma"/>
        <family val="2"/>
        <charset val="238"/>
      </rPr>
      <t xml:space="preserve">
• Stent ze stopu kobaltowo-chromowego typu slotted tube
• stent ze stałym polimerem uwalniający analog Rapamycyny (everolimus)
• grubość ściany stentu 0,0032” dla wszystkich rozmiarów (81 µm)
• crossing profile 0,039” dla średnic 2.0 – 3.0 mm. 
• długość systemu doprowadzającego 145 cm
• przedział średnic: 2,0–4,0mm (2,0; 2,25; 2,5; 2,75; 3,0; 3,25; 3,5; 4,0)
• możliwość postdylatacji dla rozmiarów 2.0-3.25 mm do średnicy 3,75 mm i dla rozmiarów 3.5-4.0 mm do 5.5 mm
• długości: 8, 12, 15, 18, 23, 28, 33, 38 mm dla wszystkich oferowanych średnic
• dostępna długość 48mm (dostępna przynajmniej dla 3 średnic)
• ciśnienie nominalne 9 - 12 atm
• RBP: 16 -18 atm
• entry profile 0,017” dla stentu 3.0x18mm
• dobry dostęp do bocznic (maksymalna średnica otwarcia pojedynczej celi stentu dla średnicy 3.0 mm wynosi    4.0 mm)
• skrócenie stentu przy ciśnieniu nominalnym: 0%</t>
    </r>
  </si>
  <si>
    <r>
      <rPr>
        <b/>
        <sz val="8"/>
        <rFont val="Tahoma"/>
        <family val="2"/>
        <charset val="238"/>
      </rPr>
      <t>Cewnik do optycznej tomografii koherencyjnej- OCT</t>
    </r>
    <r>
      <rPr>
        <sz val="8"/>
        <rFont val="Tahoma"/>
        <family val="2"/>
        <charset val="238"/>
      </rPr>
      <t xml:space="preserve">
• Długość robocza cewnika 135 cm
• możliwość założenia do cewnika 5F
• cewnik kompatybilna z prowadnikiem 0,014 ["]
• kompatybilny z cewnikiem prowadzącym 6 [F]
• marker dystalny 3 [mm] od TIP
• soczewka do obrazowania w odległości 23 [mm] od TIP
• crossing profile 0,029["]
• Sensor umieszczony 29 mm od wierzchołka dystalnego
• Przepłukiwany kontrastem
• Sonda pokryta warstwą hydrofilną
• W zestawie jałowa osłona oraz strzykawka o obj. 3[ml]</t>
    </r>
  </si>
  <si>
    <r>
      <rPr>
        <b/>
        <sz val="8"/>
        <rFont val="Tahoma"/>
        <family val="2"/>
        <charset val="238"/>
      </rPr>
      <t>Prowadnik pomiarowy do pomiaru cząstkowej rezerwy wieńcowej – FFR</t>
    </r>
    <r>
      <rPr>
        <sz val="8"/>
        <rFont val="Tahoma"/>
        <family val="2"/>
        <charset val="238"/>
      </rPr>
      <t xml:space="preserve">
• Prowadnik pomiarowy do oceny cząstkowej rezerwy wieńcowej zbudowany na bazie prowadnika angioplastycznego typu Ballance Middle Weight (BMW),
•  Sensor ciśnienia umieszczony za znacznikiem rtg.
•  Prowadnik wyposażony również w 2 sensory termiczne, umożliwiające takie pomiary jak CFR, IMR, jak również spoczynkowy indeks rezerwy wieńcowej oraz dP/dt 
•  PTFE na części sztywnej,
• Powłoka hydrofilna na części elastycznej: 31cm,
• Końcówka dystalna, dobrze widoczna w obrazie RTG, do manualnego kształtowania: 3cm 
• Hydrofobowa końcówka proksymalna (3 styki) wstępnie osadzona w nadajniku radiowym (możliwość demontażu i zastosowania prowadnika pomiarowego jako prowadnika angioplastycznego 0,014”),
• Długość prowadnika 175cm,
• Prowadniki bezprzewodowe – dane przesyłane z prowadnika do aparatu pomiarowego w technologii radiowej</t>
    </r>
  </si>
  <si>
    <r>
      <rPr>
        <b/>
        <sz val="8"/>
        <rFont val="Tahoma"/>
        <family val="2"/>
        <charset val="238"/>
      </rPr>
      <t>Prowadniki angioplastyczne</t>
    </r>
    <r>
      <rPr>
        <sz val="8"/>
        <rFont val="Tahoma"/>
        <family val="2"/>
        <charset val="238"/>
      </rPr>
      <t xml:space="preserve">
• z końcówką roboczą wykonaną ze stali i innych stopów metali;
• średnica 0,014”;
• długość 190 i 300 cm;
• końcówka prosta i w kształcie „J”;
• min 32 rodzaje (niezależnie od długości i kształtu końcówki);
• dostępność powłoki hydrofilnej i hydrofobowej na całej długości;
• dostępne prowadniki angioplastyczne do udrożnień o różnych rodzajach sztywności 
  części „roboczej” (11 rodzajów niezależnie od długości i kształtu końcówki).
• dostępne prowadniki z taperowanym tipem o średnicy 0,009”, 0,010” i 0,0105” i 0,012”
• dostępne prowadniki o minimum 4 średnicach końcówki (niezależnie od długości i 
 kształtu końcówki).
• dostępność w ofercie prowadników z rdzeniem stalowym i stopowym</t>
    </r>
  </si>
  <si>
    <r>
      <rPr>
        <b/>
        <sz val="8"/>
        <rFont val="Tahoma"/>
        <family val="2"/>
        <charset val="238"/>
      </rPr>
      <t>Szewne systemy do zamykania dostępów naczyniowych po introducerze do 24F</t>
    </r>
    <r>
      <rPr>
        <sz val="8"/>
        <rFont val="Tahoma"/>
        <family val="2"/>
        <charset val="238"/>
      </rPr>
      <t xml:space="preserve">
- urządzenia do zakładania szwów, wyposażonego w miarkę głębokości tkanki;
- popychacza węzła,
- obcinarki
Możliwość zamykania otworów 5-8F za pomocą jednego zamykacza, a do 24F za pomocą dwóch.
- wskazania do zastosowania w tętnicach oraz żyłach</t>
    </r>
  </si>
  <si>
    <t>41-cewn-085-1</t>
  </si>
  <si>
    <t>41-prow-019</t>
  </si>
  <si>
    <t>41-prow-023</t>
  </si>
  <si>
    <t>41-prow-014</t>
  </si>
  <si>
    <t>46-zamy-001-1</t>
  </si>
  <si>
    <r>
      <rPr>
        <sz val="10"/>
        <color rgb="FF0000FF"/>
        <rFont val="Arial"/>
        <family val="2"/>
        <charset val="238"/>
      </rPr>
      <t xml:space="preserve">Wymaga się, aby Wykonawca wypełnił wszystkie kolumny: cena jednostkowa netto, stawka podatku VAT (%), wartość netto w PLN, wartość brutto w PLN, numer katalogowy, nazwa wytwórcy (producenta), kraj pochodzenia. </t>
    </r>
    <r>
      <rPr>
        <sz val="10"/>
        <rFont val="Arial"/>
        <family val="2"/>
        <charset val="238"/>
      </rPr>
      <t>Niewypełnienie chociaż jednej rubryki/kolumny skutkować będzie odrzuceniem oferty w trybie art. 226 ust. 1 pkt 5 ustawy Prawo zamówień publicznych, ponieważ jej treść będzie niezgodna z warunkami zamówienia.</t>
    </r>
  </si>
  <si>
    <r>
      <t>WARTOŚĆ BRUTTO PRZEDMIOTU DZIERŻAWY-</t>
    </r>
    <r>
      <rPr>
        <sz val="10"/>
        <color rgb="FF0000FF"/>
        <rFont val="Arial"/>
        <family val="2"/>
        <charset val="238"/>
      </rPr>
      <t xml:space="preserve">podaje Wykonawca </t>
    </r>
    <r>
      <rPr>
        <sz val="10"/>
        <rFont val="Arial"/>
        <family val="2"/>
        <charset val="238"/>
      </rPr>
      <t xml:space="preserve">( nie jest to wartość czynszu dzierżawy, lecz wartość na potrzeby inwentaryzacji): </t>
    </r>
    <r>
      <rPr>
        <b/>
        <sz val="10"/>
        <color rgb="FF0000FF"/>
        <rFont val="Arial"/>
        <family val="2"/>
        <charset val="238"/>
      </rPr>
      <t>…...................................................</t>
    </r>
  </si>
  <si>
    <r>
      <rPr>
        <b/>
        <sz val="8"/>
        <rFont val="Tahoma"/>
        <family val="2"/>
        <charset val="238"/>
      </rPr>
      <t>Cewniki balonowe niepodatne</t>
    </r>
    <r>
      <rPr>
        <sz val="8"/>
        <rFont val="Tahoma"/>
        <family val="2"/>
        <charset val="238"/>
      </rPr>
      <t xml:space="preserve">
• powłoka hydrofilna, odporna na zadrapania i uszkodzenia podczas doprężania stentu;
• system monorail;
• profil przejścia (crossing profile) 0,027 cala dla balonika o śr. 3.0 mm
• profil wejścia (entry profile) 0,018 cala dla balonika o śr. 3.0 mm;
• ciśnienie nominalne min. 12 atm (dla wszystkich rozmiarów);
• ciśnienie RBP 18 atm (dla wszystkich rozmiarów);
• różne długości balonika od 6 - 25 mm; 
• różne średnice balonika od 1,5 - 5.0 mm zmieniające się co 0,25 mm w zakresie średnic 2.0 - 4.0 mm", dodatkowo dostępna średnica 5,5mm-6,00mm</t>
    </r>
  </si>
  <si>
    <t>FUNKCJA/PARAMETR Dostępność elektrod o różnej średnicy - 6F i 7F. Końcówka elektrody o zmiennej, sterowalnej krzywiźnie w jednej płaszczyźnie. Długość elektrody minimum 115 cm. Liczba biegunów/pierścieni - 10. Dostępność minimum 2 wielkości krzywizny elektrody do wyboru. Dostępność elektrod dwukierunkowych. Możliwość bezpośredniego połączenia elektrody z systemem Carto3 z wykorzystaniem funkcji autorozpoznawania (Auto-ID). Dostawa 2 szt. kabla połączeniowego. Długość kabla połączeniowego minimum 3m. Możliwość sterylizacji kabla połączeniowego, wymagane podanie warunków sterylizacji. Data produkcji - nie wcześniej niż 2020 rok. Ważność sterylności minimum 12 miesięcy od dnia dostawy.</t>
  </si>
  <si>
    <t>41-zest-275</t>
  </si>
  <si>
    <t>41-prow-068</t>
  </si>
  <si>
    <t>41-elek-132</t>
  </si>
  <si>
    <t>41-lacz-052</t>
  </si>
  <si>
    <r>
      <rPr>
        <sz val="10"/>
        <color rgb="FF0000FF"/>
        <rFont val="Arial"/>
        <family val="2"/>
        <charset val="238"/>
      </rPr>
      <t xml:space="preserve">41-zest-274 </t>
    </r>
    <r>
      <rPr>
        <sz val="10"/>
        <rFont val="Arial"/>
        <family val="2"/>
        <charset val="238"/>
      </rPr>
      <t xml:space="preserve">           41-zest-274-1</t>
    </r>
  </si>
  <si>
    <r>
      <t xml:space="preserve">Zestaw do wykonywania zabiegów leczenia migotania przedsionków metodą PFA. Zestaw zawiera: 
cewnik typu over-the-wire o zmiennej morfologii końca dystalnego (kształt typu koszyk i kwiat) dostępny w dwóch rozmiarach </t>
    </r>
    <r>
      <rPr>
        <sz val="10"/>
        <color rgb="FF0000FF"/>
        <rFont val="Arial"/>
        <family val="2"/>
        <charset val="238"/>
      </rPr>
      <t>31</t>
    </r>
    <r>
      <rPr>
        <sz val="10"/>
        <rFont val="Arial"/>
        <family val="2"/>
        <charset val="238"/>
      </rPr>
      <t xml:space="preserve"> oraz 35 mm do leczenia różnych anatomii PV metodą PFA, długość elektrody min. 115cm, cewnik wyposażony w min. 20 elektrod;  koszulkę prowadzącą elektordy, sterowaną o średnicy wewnętrznnej min. 13F z rozszerzaczem o długości całkowitej min. 97cm, długość robocza koszulki min. 74 cm oraz łącznik elektryczny do połączenia elektrody z generatorem.</t>
    </r>
  </si>
  <si>
    <t>Formularz techniczno-cenowy
Dostawa sprzętu medycznego jednorazowego użytku na potrzeby Pracowni Elektrofizjologii
nr sprawy: DZPU.2632.60.2025</t>
  </si>
  <si>
    <t>Elektrody diagnostyczne wieloramienne do mapowania płaszczyznowego do systemu elektro-anatomicznego Carto3</t>
  </si>
  <si>
    <t>Elektrody do mapowania zatoki więcowej z funkcją rozpoznawania przez system elektro-anatomicznego Carto 3</t>
  </si>
  <si>
    <t>Elektrody ablacyjne chłodzone do systemu elektro-anatomicznego Carto3</t>
  </si>
  <si>
    <t>FUNKCJA/PARAMETR Pełna współpraca elektrody z systemem elektro-anatomicznym Carto3. Średnica elektrody 7F lub 8F. Ilość biegunów/pierścieni - 4. Końcówka cewnika zakończona elektrodą o długości 3,5mm. Chłodzenie końcówki elektrody płynem infuzyjnym w obiegu otwartym. Możliwość wyboru elektrody pozwalającej na pomiar siły nacisku elektrody na tkankę i/lub pozwalającej na zmniejszenie ilości płynu chłodzącego. Długość elektrody minimum 110cm. Końcówka elektrody o zmiennej, sterowalnej krzywiźnie. Dostępność co najmniej czterech krzywizn/wielkości końcówki elektrody - do wyboru. Współpraca elektrody z generatorem Stockert oraz pompą Cool-Flow. Elektroda referencyjna dostarczana wraz z elektrodą ablacyjną. Elektroda dostarczana wraz z drenami do pompy chłodzącej. Dostawa 3 szt. kabla połączeniowego elektrody ablacyjnej na cały pakiet. Długość kabla połączeniowego minimum 1,8m. Możliwość sterylizacji kabla połączeniowego, wymagane podanie warunków sterylizacji. Data produkcji - nie wcześniej niż 2020 rok. Ważność sterylności minimum 12 miesięcy od dnia dostawy</t>
  </si>
  <si>
    <t>Elektrody klasyczne do systemu elektro-anatomicznego Carto3</t>
  </si>
  <si>
    <t>FUNKCJA/PARAMETR Średnica elektrody 7F lub 8F. Ilość biegunów/pierścieni - 4. Końcówka cewnika zakończona elektrodą o długości 3,5mm.Chłodzenie końcówki elektrody płynem infuzyjnym w obiegu otwartym lub pozwalającej na zmniejszenie ilości płynu chłodzącego. Długość elektrody minimum 110cm. Końcówka elektrody o zmiennej, sterowalnej krzywiźnie. Dostępność co najmniej czterech krzywizn/wielkości końcówki elektrody - do wyboru. Współpraca elektrody z generatorem Stockert oraz pompą Cool-Flow. Elektroda dostarczana wraz z drenami do pompy chłodzącej. Dostawa 3 szt. kabla połączeniowego elektrody ablacyjnej na cały pakiet. Długość kabla połączeniowego minimum 1,8m. Możliwość sterylizacji kabla połączeniowego, wymagane podanie warunków sterylizacji. Data produkcji - nie wcześniej niż 2020 rok. Ważność sterylności minimum 12 miesięcy od dnia dostawy.</t>
  </si>
  <si>
    <t>PAKIET 5 - DEPOZYT MAGAZYNOWY</t>
  </si>
  <si>
    <t>Elektrody ablacyjne chłodzone do zabiegu ablacji</t>
  </si>
  <si>
    <r>
      <t>WARTOŚĆ BRUTTO PRZEDMIOTU DZIERŻAWY</t>
    </r>
    <r>
      <rPr>
        <sz val="10"/>
        <color rgb="FF0000FF"/>
        <rFont val="Arial"/>
        <family val="2"/>
        <charset val="238"/>
      </rPr>
      <t>-podaje Wykonawca</t>
    </r>
    <r>
      <rPr>
        <sz val="10"/>
        <color theme="3" tint="0.499984740745262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( nie jest to wartość czynszu dzierżawy, lecz wartość na potrzeby inwentaryzacji):</t>
    </r>
    <r>
      <rPr>
        <sz val="10"/>
        <color rgb="FF0000FF"/>
        <rFont val="Arial"/>
        <family val="2"/>
        <charset val="238"/>
      </rPr>
      <t xml:space="preserve"> </t>
    </r>
    <r>
      <rPr>
        <b/>
        <sz val="10"/>
        <color rgb="FF0000FF"/>
        <rFont val="Arial"/>
        <family val="2"/>
        <charset val="238"/>
      </rPr>
      <t>konsola PFA …................... zł, system do elektroanatomicznego mapowania serca  ..................... zł</t>
    </r>
  </si>
  <si>
    <r>
      <rPr>
        <b/>
        <sz val="8"/>
        <rFont val="Tahoma"/>
        <family val="2"/>
        <charset val="238"/>
      </rPr>
      <t xml:space="preserve">Cewnik balonowy uwalniający lek </t>
    </r>
    <r>
      <rPr>
        <sz val="8"/>
        <rFont val="Tahoma"/>
        <family val="2"/>
        <charset val="238"/>
      </rPr>
      <t xml:space="preserve">
•	Cewnik balonowy pół - podatny
•	Lek: Paclitaxel
•	Środek ułatwiający transfer leku do ściany naczynia: BTHC (butyryl-tri-hexyl citrate)
•	Sposób nanoszenia leku: mikropipeting 
•	Konstrukcja hypotube
•	Materiał SCP (polimer semikrystaliczny)
•	Złożenie trójzakładkowe
•	Dostępne długości: 10; 15; 20; 25; 30 mm
•	Dostępne średnice: 2,0; 2,5; 3,0; 3,5; 4,0 mm
•	Crossing profile: 0,845 mm (0,033”) dla cewnika 3,0 mm
•	System przenoszenia siły typu EFT
•	Ciśnienie nominalne (NP): 7 atm
•	Ciśnienie RBP: 
•	min.13 atm (ø 2,0 – 3,5 mm)
•	min. 12 atm (ø 4,0 mm)
•	Shaft proksymalny: 2.0F 
•	Shaft dystalny:
•	2.5F (ø 2,0 – 3,5 mm)
•	2.6F (ø 4,0 mm)
•	Dwa markery na każdym z końców balonu, wkomponowane specjalną techniką w system tak, aby nie pogrubiać profilu balonu
•	Kompatybilne z cewnikiem prowadzącym 5F
•	Kissing technique dla cewnika prowadzącego 6F (0,070”) dla dwóch balonów max. 3,5 mm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</si>
</sst>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1"/>
      <color theme="1"/>
      <name val="Aptos Narrow"/>
      <family val="2"/>
      <charset val="238"/>
      <scheme val="minor"/>
    </font>
    <font>
      <b/>
      <sz val="8"/>
      <name val="Times New Roman"/>
    </font>
    <font>
      <sz val="8"/>
      <name val="Times New Roman"/>
    </font>
    <font>
      <b/>
      <sz val="7"/>
      <name val="Times New Roman"/>
    </font>
    <font>
      <b/>
      <sz val="10"/>
      <name val="Arial"/>
      <family val="2"/>
      <charset val="238"/>
    </font>
    <font>
      <sz val="8"/>
      <name val="Times New Roman"/>
      <family val="1"/>
      <charset val="238"/>
    </font>
    <font>
      <sz val="10"/>
      <name val="Arial"/>
      <family val="2"/>
      <charset val="238"/>
    </font>
    <font>
      <sz val="10"/>
      <color theme="3" tint="0.499984740745262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Arial"/>
      <family val="1"/>
      <charset val="238"/>
    </font>
    <font>
      <sz val="10"/>
      <color rgb="FF0000FF"/>
      <name val="Arial"/>
      <family val="2"/>
      <charset val="238"/>
    </font>
    <font>
      <b/>
      <sz val="10"/>
      <color rgb="FF0000FF"/>
      <name val="Arial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b/>
      <sz val="10"/>
      <color rgb="FF0000FF"/>
      <name val="Times New Roman"/>
      <family val="1"/>
      <charset val="238"/>
    </font>
    <font>
      <b/>
      <sz val="10"/>
      <color theme="3" tint="0.49998474074526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22">
    <xf numFmtId="0" fontId="0" fillId="0" borderId="0" xfId="0"/>
    <xf numFmtId="0" fontId="0" fillId="0" borderId="1" xfId="0" applyBorder="1"/>
    <xf numFmtId="0" fontId="5" fillId="0" borderId="1" xfId="0" applyFont="1" applyBorder="1"/>
    <xf numFmtId="0" fontId="0" fillId="0" borderId="0" xfId="0" applyAlignment="1">
      <alignment wrapText="1"/>
    </xf>
    <xf numFmtId="0" fontId="0" fillId="0" borderId="1" xfId="0" applyBorder="1" applyAlignment="1">
      <alignment vertical="top"/>
    </xf>
    <xf numFmtId="0" fontId="0" fillId="0" borderId="0" xfId="0" applyAlignment="1">
      <alignment horizontal="left"/>
    </xf>
    <xf numFmtId="2" fontId="0" fillId="0" borderId="0" xfId="0" applyNumberFormat="1"/>
    <xf numFmtId="0" fontId="0" fillId="0" borderId="1" xfId="0" applyBorder="1" applyAlignment="1">
      <alignment horizontal="left" vertical="top"/>
    </xf>
    <xf numFmtId="2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justify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left" vertical="center"/>
    </xf>
    <xf numFmtId="2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vertical="top" indent="1"/>
    </xf>
    <xf numFmtId="2" fontId="0" fillId="0" borderId="1" xfId="0" applyNumberFormat="1" applyBorder="1" applyAlignment="1">
      <alignment horizontal="left" vertical="top" indent="1"/>
    </xf>
    <xf numFmtId="2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5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/>
    <xf numFmtId="0" fontId="0" fillId="2" borderId="1" xfId="0" applyFill="1" applyBorder="1"/>
    <xf numFmtId="0" fontId="7" fillId="0" borderId="1" xfId="0" applyFont="1" applyBorder="1" applyAlignment="1">
      <alignment horizontal="center" vertical="center" wrapText="1"/>
    </xf>
    <xf numFmtId="0" fontId="0" fillId="0" borderId="7" xfId="0" applyBorder="1"/>
    <xf numFmtId="0" fontId="0" fillId="0" borderId="0" xfId="0" applyAlignment="1">
      <alignment readingOrder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indent="1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justify" vertical="center"/>
    </xf>
    <xf numFmtId="0" fontId="0" fillId="0" borderId="7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5" fillId="0" borderId="7" xfId="0" applyFont="1" applyBorder="1"/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center" wrapText="1"/>
    </xf>
    <xf numFmtId="2" fontId="5" fillId="0" borderId="7" xfId="0" applyNumberFormat="1" applyFont="1" applyBorder="1" applyAlignment="1">
      <alignment horizontal="right" vertical="center"/>
    </xf>
    <xf numFmtId="0" fontId="0" fillId="0" borderId="7" xfId="0" applyBorder="1" applyAlignment="1">
      <alignment horizontal="left" vertical="top" indent="1"/>
    </xf>
    <xf numFmtId="0" fontId="0" fillId="0" borderId="7" xfId="0" applyBorder="1" applyAlignment="1">
      <alignment vertical="top"/>
    </xf>
    <xf numFmtId="0" fontId="15" fillId="0" borderId="7" xfId="0" applyFont="1" applyBorder="1" applyAlignment="1">
      <alignment horizontal="left" vertical="center" wrapText="1" readingOrder="1"/>
    </xf>
    <xf numFmtId="0" fontId="7" fillId="0" borderId="7" xfId="0" applyFont="1" applyBorder="1" applyAlignment="1">
      <alignment horizontal="left" vertical="center"/>
    </xf>
    <xf numFmtId="2" fontId="7" fillId="0" borderId="7" xfId="0" applyNumberFormat="1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justify" vertical="center"/>
    </xf>
    <xf numFmtId="0" fontId="7" fillId="0" borderId="7" xfId="0" applyFont="1" applyBorder="1"/>
    <xf numFmtId="0" fontId="7" fillId="0" borderId="7" xfId="0" applyFont="1" applyBorder="1" applyAlignment="1">
      <alignment vertical="top"/>
    </xf>
    <xf numFmtId="0" fontId="7" fillId="0" borderId="7" xfId="0" applyFont="1" applyBorder="1" applyAlignment="1">
      <alignment horizontal="right" vertical="center" wrapText="1"/>
    </xf>
    <xf numFmtId="0" fontId="10" fillId="0" borderId="7" xfId="0" applyFont="1" applyBorder="1" applyAlignment="1">
      <alignment horizontal="left" vertical="center"/>
    </xf>
    <xf numFmtId="0" fontId="10" fillId="0" borderId="7" xfId="0" applyFont="1" applyBorder="1" applyAlignment="1">
      <alignment horizontal="center" vertical="center" wrapText="1" readingOrder="1"/>
    </xf>
    <xf numFmtId="0" fontId="10" fillId="0" borderId="7" xfId="0" applyFont="1" applyBorder="1" applyAlignment="1">
      <alignment horizontal="center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5" fillId="0" borderId="1" xfId="1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top" indent="1"/>
    </xf>
    <xf numFmtId="0" fontId="15" fillId="0" borderId="7" xfId="0" applyFont="1" applyBorder="1" applyAlignment="1">
      <alignment vertical="center" wrapText="1"/>
    </xf>
    <xf numFmtId="0" fontId="15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justify" vertical="center"/>
    </xf>
    <xf numFmtId="0" fontId="9" fillId="0" borderId="8" xfId="0" applyFont="1" applyBorder="1" applyAlignment="1">
      <alignment horizontal="left" wrapText="1"/>
    </xf>
    <xf numFmtId="0" fontId="11" fillId="0" borderId="1" xfId="0" applyFont="1" applyBorder="1" applyAlignment="1">
      <alignment horizontal="left" vertical="center" wrapText="1"/>
    </xf>
    <xf numFmtId="0" fontId="7" fillId="0" borderId="4" xfId="1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1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7" fillId="0" borderId="4" xfId="0" applyFont="1" applyBorder="1" applyAlignment="1">
      <alignment horizontal="left" vertical="top"/>
    </xf>
    <xf numFmtId="0" fontId="18" fillId="0" borderId="5" xfId="0" applyFont="1" applyBorder="1" applyAlignment="1">
      <alignment horizontal="left" vertical="top"/>
    </xf>
    <xf numFmtId="0" fontId="18" fillId="0" borderId="6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13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/>
    </xf>
    <xf numFmtId="0" fontId="11" fillId="2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right" vertical="center"/>
    </xf>
    <xf numFmtId="0" fontId="17" fillId="0" borderId="4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/>
    </xf>
  </cellXfs>
  <cellStyles count="3">
    <cellStyle name="Excel Built-in Normal 2 2" xfId="2" xr:uid="{97A0962A-2FB2-49A6-9767-962937031FCF}"/>
    <cellStyle name="Normalny" xfId="0" builtinId="0"/>
    <cellStyle name="Normalny 2" xfId="1" xr:uid="{929AAF25-0B85-46A5-94C5-D29A6C19091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0"/>
  <sheetViews>
    <sheetView tabSelected="1" topLeftCell="A4" zoomScale="110" zoomScaleNormal="110" workbookViewId="0">
      <selection activeCell="B13" sqref="B13"/>
    </sheetView>
  </sheetViews>
  <sheetFormatPr defaultRowHeight="12.75" x14ac:dyDescent="0.2"/>
  <cols>
    <col min="1" max="1" width="2.28515625"/>
    <col min="2" max="2" width="38.140625" customWidth="1"/>
    <col min="3" max="3" width="14.7109375" customWidth="1"/>
    <col min="4" max="4" width="5.5703125"/>
    <col min="5" max="5" width="6.140625" customWidth="1"/>
    <col min="6" max="6" width="13" style="6" customWidth="1"/>
    <col min="7" max="7" width="13.28515625" style="6" customWidth="1"/>
    <col min="8" max="8" width="8.28515625" customWidth="1"/>
    <col min="9" max="9" width="13.28515625" style="6" customWidth="1"/>
    <col min="10" max="11" width="14.42578125" customWidth="1"/>
    <col min="12" max="12" width="15.7109375" customWidth="1"/>
    <col min="13" max="13" width="13.85546875" customWidth="1"/>
    <col min="16" max="16" width="10.5703125" bestFit="1" customWidth="1"/>
  </cols>
  <sheetData>
    <row r="1" spans="1:16" ht="53.25" customHeight="1" x14ac:dyDescent="0.2">
      <c r="A1" s="80" t="s">
        <v>91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2"/>
    </row>
    <row r="2" spans="1:16" ht="24.75" customHeight="1" x14ac:dyDescent="0.2">
      <c r="A2" s="83" t="s">
        <v>31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5"/>
    </row>
    <row r="3" spans="1:16" ht="27.75" customHeight="1" x14ac:dyDescent="0.2">
      <c r="A3" s="95" t="s">
        <v>32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7"/>
      <c r="M3" s="25"/>
    </row>
    <row r="4" spans="1:16" ht="42" customHeight="1" x14ac:dyDescent="0.2">
      <c r="A4" s="26" t="s">
        <v>42</v>
      </c>
      <c r="B4" s="26" t="s">
        <v>33</v>
      </c>
      <c r="C4" s="26" t="s">
        <v>34</v>
      </c>
      <c r="D4" s="26" t="s">
        <v>35</v>
      </c>
      <c r="E4" s="26" t="s">
        <v>36</v>
      </c>
      <c r="F4" s="31" t="s">
        <v>37</v>
      </c>
      <c r="G4" s="31" t="s">
        <v>38</v>
      </c>
      <c r="H4" s="26" t="s">
        <v>39</v>
      </c>
      <c r="I4" s="31" t="s">
        <v>40</v>
      </c>
      <c r="J4" s="29" t="s">
        <v>12</v>
      </c>
      <c r="K4" s="26" t="s">
        <v>41</v>
      </c>
      <c r="L4" s="29" t="s">
        <v>22</v>
      </c>
      <c r="M4" s="30" t="s">
        <v>50</v>
      </c>
      <c r="O4" s="30"/>
    </row>
    <row r="5" spans="1:16" ht="54.75" customHeight="1" x14ac:dyDescent="0.2">
      <c r="A5" s="15" t="s">
        <v>51</v>
      </c>
      <c r="B5" s="72" t="s">
        <v>92</v>
      </c>
      <c r="C5" s="10" t="s">
        <v>3</v>
      </c>
      <c r="D5" s="11" t="s">
        <v>5</v>
      </c>
      <c r="E5" s="22">
        <v>30</v>
      </c>
      <c r="F5" s="12"/>
      <c r="G5" s="13">
        <f>E5*F5</f>
        <v>0</v>
      </c>
      <c r="H5" s="11"/>
      <c r="I5" s="13">
        <f>G5+ROUND(H5*G5/100,2)</f>
        <v>0</v>
      </c>
      <c r="J5" s="9"/>
      <c r="K5" s="10"/>
      <c r="L5" s="2"/>
      <c r="M5" s="1"/>
    </row>
    <row r="6" spans="1:16" ht="140.25" customHeight="1" x14ac:dyDescent="0.2">
      <c r="A6" s="92" t="s">
        <v>43</v>
      </c>
      <c r="B6" s="93"/>
      <c r="C6" s="93"/>
      <c r="D6" s="93"/>
      <c r="E6" s="93"/>
      <c r="F6" s="8"/>
      <c r="G6" s="8"/>
      <c r="H6" s="7"/>
      <c r="I6" s="8"/>
      <c r="J6" s="7"/>
      <c r="K6" s="7"/>
      <c r="L6" s="2"/>
      <c r="M6" s="1"/>
    </row>
    <row r="7" spans="1:16" ht="49.5" customHeight="1" x14ac:dyDescent="0.2">
      <c r="A7" s="15" t="s">
        <v>52</v>
      </c>
      <c r="B7" s="72" t="s">
        <v>93</v>
      </c>
      <c r="C7" s="10" t="s">
        <v>4</v>
      </c>
      <c r="D7" s="11" t="s">
        <v>5</v>
      </c>
      <c r="E7" s="11">
        <v>5</v>
      </c>
      <c r="F7" s="12"/>
      <c r="G7" s="13">
        <f>E7*F7</f>
        <v>0</v>
      </c>
      <c r="H7" s="11"/>
      <c r="I7" s="19">
        <f>G7+ROUND(H7*G7/100,2)</f>
        <v>0</v>
      </c>
      <c r="J7" s="14"/>
      <c r="K7" s="10"/>
      <c r="L7" s="2"/>
      <c r="M7" s="1"/>
    </row>
    <row r="8" spans="1:16" ht="140.25" customHeight="1" x14ac:dyDescent="0.2">
      <c r="A8" s="94" t="s">
        <v>84</v>
      </c>
      <c r="B8" s="93"/>
      <c r="C8" s="93"/>
      <c r="D8" s="93"/>
      <c r="E8" s="7"/>
      <c r="F8" s="8"/>
      <c r="G8" s="8"/>
      <c r="H8" s="7"/>
      <c r="I8" s="8"/>
      <c r="J8" s="7"/>
      <c r="K8" s="7"/>
      <c r="L8" s="2"/>
      <c r="M8" s="1"/>
    </row>
    <row r="9" spans="1:16" ht="39" customHeight="1" x14ac:dyDescent="0.2">
      <c r="A9" s="15">
        <v>3</v>
      </c>
      <c r="B9" s="72" t="s">
        <v>94</v>
      </c>
      <c r="C9" s="10" t="s">
        <v>8</v>
      </c>
      <c r="D9" s="11" t="s">
        <v>5</v>
      </c>
      <c r="E9" s="11">
        <v>50</v>
      </c>
      <c r="F9" s="12"/>
      <c r="G9" s="13">
        <f>E9*F9</f>
        <v>0</v>
      </c>
      <c r="H9" s="11"/>
      <c r="I9" s="13">
        <f>G9+ROUND(H9*G9/100,2)</f>
        <v>0</v>
      </c>
      <c r="J9" s="16"/>
      <c r="K9" s="10"/>
      <c r="L9" s="2"/>
      <c r="M9" s="1"/>
    </row>
    <row r="10" spans="1:16" ht="207.75" customHeight="1" x14ac:dyDescent="0.2">
      <c r="A10" s="94" t="s">
        <v>95</v>
      </c>
      <c r="B10" s="93"/>
      <c r="C10" s="93"/>
      <c r="D10" s="93"/>
      <c r="E10" s="17"/>
      <c r="F10" s="8"/>
      <c r="G10" s="18"/>
      <c r="H10" s="17"/>
      <c r="I10" s="18"/>
      <c r="J10" s="7"/>
      <c r="K10" s="7"/>
      <c r="L10" s="2"/>
      <c r="M10" s="1"/>
    </row>
    <row r="11" spans="1:16" ht="35.25" customHeight="1" x14ac:dyDescent="0.2">
      <c r="A11" s="9">
        <v>4</v>
      </c>
      <c r="B11" s="72" t="s">
        <v>96</v>
      </c>
      <c r="C11" s="10" t="s">
        <v>9</v>
      </c>
      <c r="D11" s="11" t="s">
        <v>5</v>
      </c>
      <c r="E11" s="22" t="s">
        <v>45</v>
      </c>
      <c r="F11" s="12"/>
      <c r="G11" s="13">
        <f>E11*F11</f>
        <v>0</v>
      </c>
      <c r="H11" s="11"/>
      <c r="I11" s="13">
        <f>G11+ROUND(H11*G11/100,2)</f>
        <v>0</v>
      </c>
      <c r="J11" s="14"/>
      <c r="K11" s="10"/>
      <c r="L11" s="2"/>
      <c r="M11" s="1"/>
    </row>
    <row r="12" spans="1:16" ht="156.75" customHeight="1" x14ac:dyDescent="0.2">
      <c r="A12" s="93" t="s">
        <v>44</v>
      </c>
      <c r="B12" s="93"/>
      <c r="C12" s="93"/>
      <c r="D12" s="93"/>
      <c r="E12" s="17"/>
      <c r="F12" s="8"/>
      <c r="G12" s="18"/>
      <c r="H12" s="17"/>
      <c r="I12" s="18"/>
      <c r="J12" s="7"/>
      <c r="K12" s="7"/>
      <c r="L12" s="2"/>
      <c r="M12" s="1"/>
    </row>
    <row r="13" spans="1:16" ht="30.75" customHeight="1" x14ac:dyDescent="0.2">
      <c r="A13" s="15">
        <v>5</v>
      </c>
      <c r="B13" s="72" t="s">
        <v>99</v>
      </c>
      <c r="C13" s="11" t="s">
        <v>10</v>
      </c>
      <c r="D13" s="11" t="s">
        <v>11</v>
      </c>
      <c r="E13" s="22" t="s">
        <v>46</v>
      </c>
      <c r="F13" s="12"/>
      <c r="G13" s="13">
        <f>E13*F13</f>
        <v>0</v>
      </c>
      <c r="H13" s="11"/>
      <c r="I13" s="13">
        <f>G13+ROUND(H13*G13/100,2)</f>
        <v>0</v>
      </c>
      <c r="J13" s="14"/>
      <c r="K13" s="10"/>
      <c r="L13" s="2"/>
      <c r="M13" s="1"/>
    </row>
    <row r="14" spans="1:16" ht="171.75" customHeight="1" x14ac:dyDescent="0.2">
      <c r="A14" s="94" t="s">
        <v>97</v>
      </c>
      <c r="B14" s="93"/>
      <c r="C14" s="93"/>
      <c r="D14" s="93"/>
      <c r="E14" s="17"/>
      <c r="F14" s="8"/>
      <c r="G14" s="18"/>
      <c r="H14" s="17"/>
      <c r="I14" s="18"/>
      <c r="J14" s="7"/>
      <c r="K14" s="7"/>
      <c r="L14" s="2"/>
      <c r="M14" s="1"/>
    </row>
    <row r="15" spans="1:16" ht="39" customHeight="1" x14ac:dyDescent="0.2">
      <c r="A15" s="98" t="s">
        <v>67</v>
      </c>
      <c r="B15" s="98"/>
      <c r="C15" s="98"/>
      <c r="D15" s="98"/>
      <c r="E15" s="98"/>
      <c r="F15" s="98"/>
      <c r="G15" s="21">
        <f>SUM(G5+G7+G9+G11+G13)</f>
        <v>0</v>
      </c>
      <c r="H15" s="32"/>
      <c r="I15" s="21">
        <f>SUM(I5+I7+I9+I11+I13)</f>
        <v>0</v>
      </c>
      <c r="J15" s="4"/>
      <c r="K15" s="4"/>
      <c r="L15" s="2"/>
      <c r="M15" s="1"/>
      <c r="P15" s="6"/>
    </row>
    <row r="16" spans="1:16" ht="45.75" customHeight="1" x14ac:dyDescent="0.2">
      <c r="A16" s="23"/>
      <c r="B16" s="86" t="s">
        <v>47</v>
      </c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8"/>
    </row>
    <row r="17" spans="1:13" ht="31.5" customHeight="1" x14ac:dyDescent="0.2">
      <c r="A17" s="89" t="s">
        <v>17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1"/>
    </row>
    <row r="20" spans="1:13" x14ac:dyDescent="0.2">
      <c r="B20" s="61" t="s">
        <v>64</v>
      </c>
    </row>
  </sheetData>
  <mergeCells count="11">
    <mergeCell ref="A1:M1"/>
    <mergeCell ref="A2:M2"/>
    <mergeCell ref="B16:M16"/>
    <mergeCell ref="A17:M17"/>
    <mergeCell ref="A6:E6"/>
    <mergeCell ref="A8:D8"/>
    <mergeCell ref="A3:L3"/>
    <mergeCell ref="A15:F15"/>
    <mergeCell ref="A10:D10"/>
    <mergeCell ref="A12:D12"/>
    <mergeCell ref="A14:D14"/>
  </mergeCells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228B7-4870-49E1-936C-7D4C07E308BD}">
  <dimension ref="A1:P18"/>
  <sheetViews>
    <sheetView zoomScale="120" zoomScaleNormal="120" workbookViewId="0">
      <selection activeCell="B15" sqref="B15:M15"/>
    </sheetView>
  </sheetViews>
  <sheetFormatPr defaultRowHeight="12.75" x14ac:dyDescent="0.2"/>
  <cols>
    <col min="1" max="1" width="4.140625" customWidth="1"/>
    <col min="2" max="2" width="42.140625" customWidth="1"/>
    <col min="3" max="3" width="14.140625" customWidth="1"/>
    <col min="4" max="4" width="7.140625" customWidth="1"/>
    <col min="5" max="5" width="5" customWidth="1"/>
    <col min="6" max="6" width="11.5703125" customWidth="1"/>
    <col min="7" max="7" width="11.85546875" customWidth="1"/>
    <col min="8" max="8" width="9.42578125" customWidth="1"/>
    <col min="9" max="9" width="13" customWidth="1"/>
    <col min="10" max="10" width="15.42578125" customWidth="1"/>
    <col min="11" max="11" width="11.42578125" customWidth="1"/>
    <col min="12" max="13" width="11.28515625" customWidth="1"/>
    <col min="16" max="16" width="10.5703125" bestFit="1" customWidth="1"/>
  </cols>
  <sheetData>
    <row r="1" spans="1:16" ht="50.25" customHeight="1" x14ac:dyDescent="0.2">
      <c r="A1" s="104" t="s">
        <v>91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6"/>
    </row>
    <row r="2" spans="1:16" ht="26.25" customHeight="1" x14ac:dyDescent="0.2">
      <c r="A2" s="83" t="s">
        <v>48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8"/>
    </row>
    <row r="3" spans="1:16" ht="28.5" customHeight="1" x14ac:dyDescent="0.2">
      <c r="A3" s="109" t="s">
        <v>49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</row>
    <row r="4" spans="1:16" ht="38.25" x14ac:dyDescent="0.2">
      <c r="A4" s="33" t="s">
        <v>42</v>
      </c>
      <c r="B4" s="33" t="s">
        <v>33</v>
      </c>
      <c r="C4" s="77" t="s">
        <v>34</v>
      </c>
      <c r="D4" s="34" t="s">
        <v>35</v>
      </c>
      <c r="E4" s="33" t="s">
        <v>36</v>
      </c>
      <c r="F4" s="34" t="s">
        <v>37</v>
      </c>
      <c r="G4" s="33" t="s">
        <v>38</v>
      </c>
      <c r="H4" s="34" t="s">
        <v>39</v>
      </c>
      <c r="I4" s="33" t="s">
        <v>40</v>
      </c>
      <c r="J4" s="35" t="s">
        <v>12</v>
      </c>
      <c r="K4" s="34" t="s">
        <v>41</v>
      </c>
      <c r="L4" s="35" t="s">
        <v>22</v>
      </c>
      <c r="M4" s="36" t="s">
        <v>50</v>
      </c>
    </row>
    <row r="5" spans="1:16" ht="191.25" customHeight="1" x14ac:dyDescent="0.2">
      <c r="A5" s="33" t="s">
        <v>51</v>
      </c>
      <c r="B5" s="73" t="s">
        <v>90</v>
      </c>
      <c r="C5" s="34" t="s">
        <v>89</v>
      </c>
      <c r="D5" s="75" t="s">
        <v>5</v>
      </c>
      <c r="E5" s="38">
        <v>90</v>
      </c>
      <c r="F5" s="39"/>
      <c r="G5" s="39">
        <f t="shared" ref="G5:G11" si="0">E5*F5</f>
        <v>0</v>
      </c>
      <c r="H5" s="40"/>
      <c r="I5" s="39">
        <f>G5+ROUND(G5*H5/100,2)</f>
        <v>0</v>
      </c>
      <c r="J5" s="41"/>
      <c r="K5" s="37"/>
      <c r="L5" s="42"/>
      <c r="M5" s="27"/>
    </row>
    <row r="6" spans="1:16" ht="161.25" customHeight="1" x14ac:dyDescent="0.2">
      <c r="A6" s="33" t="s">
        <v>52</v>
      </c>
      <c r="B6" s="74" t="s">
        <v>59</v>
      </c>
      <c r="C6" s="33" t="s">
        <v>85</v>
      </c>
      <c r="D6" s="75" t="s">
        <v>5</v>
      </c>
      <c r="E6" s="38">
        <v>30</v>
      </c>
      <c r="F6" s="39"/>
      <c r="G6" s="39">
        <f t="shared" si="0"/>
        <v>0</v>
      </c>
      <c r="H6" s="40"/>
      <c r="I6" s="39">
        <f>G6+ROUND(G6*H6/100,2)</f>
        <v>0</v>
      </c>
      <c r="J6" s="43"/>
      <c r="K6" s="37"/>
      <c r="L6" s="42"/>
      <c r="M6" s="27"/>
    </row>
    <row r="7" spans="1:16" ht="114" customHeight="1" x14ac:dyDescent="0.2">
      <c r="A7" s="33" t="s">
        <v>53</v>
      </c>
      <c r="B7" s="74" t="s">
        <v>57</v>
      </c>
      <c r="C7" s="78"/>
      <c r="D7" s="76" t="s">
        <v>58</v>
      </c>
      <c r="E7" s="38">
        <v>18</v>
      </c>
      <c r="F7" s="39"/>
      <c r="G7" s="39">
        <f t="shared" si="0"/>
        <v>0</v>
      </c>
      <c r="H7" s="40"/>
      <c r="I7" s="39">
        <f>G7+ROUND(G7*H7/100,2)</f>
        <v>0</v>
      </c>
      <c r="J7" s="43"/>
      <c r="K7" s="37"/>
      <c r="L7" s="42"/>
      <c r="M7" s="27"/>
    </row>
    <row r="8" spans="1:16" ht="173.25" customHeight="1" x14ac:dyDescent="0.2">
      <c r="A8" s="33" t="s">
        <v>54</v>
      </c>
      <c r="B8" s="74" t="s">
        <v>13</v>
      </c>
      <c r="C8" s="79"/>
      <c r="D8" s="76" t="s">
        <v>58</v>
      </c>
      <c r="E8" s="38">
        <v>18</v>
      </c>
      <c r="F8" s="39"/>
      <c r="G8" s="39">
        <f t="shared" si="0"/>
        <v>0</v>
      </c>
      <c r="H8" s="40"/>
      <c r="I8" s="39">
        <f>G8+ROUND(G8*H8/100,2)</f>
        <v>0</v>
      </c>
      <c r="J8" s="44"/>
      <c r="K8" s="37"/>
      <c r="L8" s="42"/>
      <c r="M8" s="27"/>
    </row>
    <row r="9" spans="1:16" ht="53.25" customHeight="1" x14ac:dyDescent="0.2">
      <c r="A9" s="33">
        <v>5</v>
      </c>
      <c r="B9" s="74" t="s">
        <v>14</v>
      </c>
      <c r="C9" s="34" t="s">
        <v>86</v>
      </c>
      <c r="D9" s="75" t="s">
        <v>5</v>
      </c>
      <c r="E9" s="38">
        <v>120</v>
      </c>
      <c r="F9" s="39"/>
      <c r="G9" s="39">
        <f t="shared" si="0"/>
        <v>0</v>
      </c>
      <c r="H9" s="40"/>
      <c r="I9" s="39">
        <f>G9+ROUND(G9*H5/100,2)</f>
        <v>0</v>
      </c>
      <c r="J9" s="43"/>
      <c r="K9" s="37"/>
      <c r="L9" s="42"/>
      <c r="M9" s="27"/>
    </row>
    <row r="10" spans="1:16" ht="31.5" customHeight="1" x14ac:dyDescent="0.2">
      <c r="A10" s="33" t="s">
        <v>55</v>
      </c>
      <c r="B10" s="74" t="s">
        <v>15</v>
      </c>
      <c r="C10" s="33" t="s">
        <v>87</v>
      </c>
      <c r="D10" s="75" t="s">
        <v>5</v>
      </c>
      <c r="E10" s="38">
        <v>120</v>
      </c>
      <c r="F10" s="39"/>
      <c r="G10" s="39">
        <f t="shared" si="0"/>
        <v>0</v>
      </c>
      <c r="H10" s="40"/>
      <c r="I10" s="39">
        <f>G10+ROUND(G10*H6/100,2)</f>
        <v>0</v>
      </c>
      <c r="J10" s="43"/>
      <c r="K10" s="37"/>
      <c r="L10" s="42"/>
      <c r="M10" s="27"/>
    </row>
    <row r="11" spans="1:16" ht="24.75" customHeight="1" x14ac:dyDescent="0.2">
      <c r="A11" s="33" t="s">
        <v>56</v>
      </c>
      <c r="B11" s="74" t="s">
        <v>16</v>
      </c>
      <c r="C11" s="33" t="s">
        <v>88</v>
      </c>
      <c r="D11" s="75" t="s">
        <v>5</v>
      </c>
      <c r="E11" s="38">
        <v>12</v>
      </c>
      <c r="F11" s="39"/>
      <c r="G11" s="39">
        <f t="shared" si="0"/>
        <v>0</v>
      </c>
      <c r="H11" s="40"/>
      <c r="I11" s="39">
        <f>G11+ROUND(G11*H11/100,2)</f>
        <v>0</v>
      </c>
      <c r="J11" s="43"/>
      <c r="K11" s="37"/>
      <c r="L11" s="42"/>
      <c r="M11" s="27"/>
    </row>
    <row r="12" spans="1:16" ht="29.25" customHeight="1" x14ac:dyDescent="0.2">
      <c r="A12" s="99" t="s">
        <v>67</v>
      </c>
      <c r="B12" s="99"/>
      <c r="C12" s="100"/>
      <c r="D12" s="99"/>
      <c r="E12" s="99"/>
      <c r="F12" s="99"/>
      <c r="G12" s="45">
        <f>SUM(G5:G11)</f>
        <v>0</v>
      </c>
      <c r="H12" s="46"/>
      <c r="I12" s="45">
        <f>SUM(I5:I11)</f>
        <v>0</v>
      </c>
      <c r="J12" s="47"/>
      <c r="K12" s="47"/>
      <c r="L12" s="42"/>
      <c r="M12" s="27"/>
      <c r="P12" s="6"/>
    </row>
    <row r="13" spans="1:16" ht="53.25" customHeight="1" x14ac:dyDescent="0.2">
      <c r="A13" s="23"/>
      <c r="B13" s="86" t="s">
        <v>47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8"/>
    </row>
    <row r="14" spans="1:16" ht="21.75" customHeight="1" x14ac:dyDescent="0.2">
      <c r="A14" s="101" t="s">
        <v>17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3"/>
    </row>
    <row r="15" spans="1:16" ht="51.75" customHeight="1" x14ac:dyDescent="0.2">
      <c r="A15" s="24"/>
      <c r="B15" s="86" t="s">
        <v>100</v>
      </c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8"/>
    </row>
    <row r="18" spans="2:2" x14ac:dyDescent="0.2">
      <c r="B18" s="61" t="s">
        <v>64</v>
      </c>
    </row>
  </sheetData>
  <mergeCells count="7">
    <mergeCell ref="A12:F12"/>
    <mergeCell ref="B13:M13"/>
    <mergeCell ref="A14:M14"/>
    <mergeCell ref="B15:M15"/>
    <mergeCell ref="A1:M1"/>
    <mergeCell ref="A2:M2"/>
    <mergeCell ref="A3:M3"/>
  </mergeCells>
  <pageMargins left="0.7" right="0.7" top="0.75" bottom="0.75" header="0.3" footer="0.3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A4DEB-0283-4DD3-880A-EDA4228D9734}">
  <dimension ref="A1:P14"/>
  <sheetViews>
    <sheetView topLeftCell="A6" zoomScale="110" zoomScaleNormal="110" workbookViewId="0">
      <selection activeCell="B10" sqref="B10:M10"/>
    </sheetView>
  </sheetViews>
  <sheetFormatPr defaultRowHeight="12.75" x14ac:dyDescent="0.2"/>
  <cols>
    <col min="1" max="1" width="2.42578125" customWidth="1"/>
    <col min="2" max="2" width="66" style="28" customWidth="1"/>
    <col min="3" max="3" width="16.28515625" customWidth="1"/>
    <col min="4" max="4" width="7.5703125" customWidth="1"/>
    <col min="5" max="5" width="7" customWidth="1"/>
    <col min="6" max="6" width="15.140625" style="6" customWidth="1"/>
    <col min="7" max="7" width="13.5703125" style="6" customWidth="1"/>
    <col min="8" max="8" width="7.85546875" customWidth="1"/>
    <col min="9" max="9" width="11.5703125" style="6" customWidth="1"/>
    <col min="10" max="10" width="14" customWidth="1"/>
    <col min="11" max="11" width="13.140625" customWidth="1"/>
    <col min="12" max="12" width="13.7109375" customWidth="1"/>
    <col min="13" max="13" width="12.5703125" customWidth="1"/>
    <col min="16" max="16" width="9.5703125" bestFit="1" customWidth="1"/>
  </cols>
  <sheetData>
    <row r="1" spans="1:16" ht="45.75" customHeight="1" x14ac:dyDescent="0.2">
      <c r="A1" s="104" t="s">
        <v>91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6"/>
    </row>
    <row r="2" spans="1:16" ht="30.75" customHeight="1" x14ac:dyDescent="0.2">
      <c r="A2" s="112" t="s">
        <v>48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4"/>
    </row>
    <row r="3" spans="1:16" ht="21.75" customHeight="1" x14ac:dyDescent="0.2">
      <c r="A3" s="115" t="s">
        <v>60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7"/>
    </row>
    <row r="4" spans="1:16" ht="56.25" customHeight="1" x14ac:dyDescent="0.2">
      <c r="A4" s="57" t="s">
        <v>42</v>
      </c>
      <c r="B4" s="58" t="s">
        <v>33</v>
      </c>
      <c r="C4" s="59" t="s">
        <v>34</v>
      </c>
      <c r="D4" s="59" t="s">
        <v>35</v>
      </c>
      <c r="E4" s="59" t="s">
        <v>36</v>
      </c>
      <c r="F4" s="60" t="s">
        <v>37</v>
      </c>
      <c r="G4" s="60" t="s">
        <v>38</v>
      </c>
      <c r="H4" s="59" t="s">
        <v>39</v>
      </c>
      <c r="I4" s="60" t="s">
        <v>40</v>
      </c>
      <c r="J4" s="35" t="s">
        <v>12</v>
      </c>
      <c r="K4" s="59" t="s">
        <v>41</v>
      </c>
      <c r="L4" s="35" t="s">
        <v>22</v>
      </c>
      <c r="M4" s="35" t="s">
        <v>50</v>
      </c>
      <c r="N4" s="3"/>
    </row>
    <row r="5" spans="1:16" ht="403.5" customHeight="1" x14ac:dyDescent="0.2">
      <c r="A5" s="41">
        <v>2</v>
      </c>
      <c r="B5" s="48" t="s">
        <v>61</v>
      </c>
      <c r="C5" s="38" t="s">
        <v>27</v>
      </c>
      <c r="D5" s="33" t="s">
        <v>20</v>
      </c>
      <c r="E5" s="38">
        <v>200</v>
      </c>
      <c r="F5" s="39"/>
      <c r="G5" s="39">
        <f t="shared" ref="G5:G8" si="0">E5*F5</f>
        <v>0</v>
      </c>
      <c r="H5" s="40"/>
      <c r="I5" s="39">
        <f>G5+ROUND(G5*H5/100,2)</f>
        <v>0</v>
      </c>
      <c r="J5" s="43"/>
      <c r="K5" s="37"/>
      <c r="L5" s="42"/>
      <c r="M5" s="27"/>
    </row>
    <row r="6" spans="1:16" ht="336" customHeight="1" x14ac:dyDescent="0.2">
      <c r="A6" s="49">
        <v>3</v>
      </c>
      <c r="B6" s="48" t="s">
        <v>62</v>
      </c>
      <c r="C6" s="34" t="s">
        <v>28</v>
      </c>
      <c r="D6" s="33" t="s">
        <v>20</v>
      </c>
      <c r="E6" s="33">
        <v>10</v>
      </c>
      <c r="F6" s="50"/>
      <c r="G6" s="50">
        <f t="shared" si="0"/>
        <v>0</v>
      </c>
      <c r="H6" s="51"/>
      <c r="I6" s="50">
        <f>G6+ROUND(H6*G6/100,2)</f>
        <v>0</v>
      </c>
      <c r="J6" s="52"/>
      <c r="K6" s="53"/>
      <c r="L6" s="54"/>
      <c r="M6" s="27"/>
    </row>
    <row r="7" spans="1:16" ht="291" customHeight="1" x14ac:dyDescent="0.2">
      <c r="A7" s="49">
        <v>4</v>
      </c>
      <c r="B7" s="48" t="s">
        <v>101</v>
      </c>
      <c r="C7" s="33" t="s">
        <v>29</v>
      </c>
      <c r="D7" s="33" t="s">
        <v>21</v>
      </c>
      <c r="E7" s="33">
        <v>20</v>
      </c>
      <c r="F7" s="50"/>
      <c r="G7" s="50">
        <f t="shared" si="0"/>
        <v>0</v>
      </c>
      <c r="H7" s="51"/>
      <c r="I7" s="50">
        <f>G7+ROUND(H7*G7/100,2)</f>
        <v>0</v>
      </c>
      <c r="J7" s="52"/>
      <c r="K7" s="53"/>
      <c r="L7" s="54"/>
      <c r="M7" s="27"/>
    </row>
    <row r="8" spans="1:16" ht="181.5" customHeight="1" x14ac:dyDescent="0.2">
      <c r="A8" s="49">
        <v>5</v>
      </c>
      <c r="B8" s="48" t="s">
        <v>63</v>
      </c>
      <c r="C8" s="33" t="s">
        <v>30</v>
      </c>
      <c r="D8" s="33" t="s">
        <v>21</v>
      </c>
      <c r="E8" s="33">
        <v>50</v>
      </c>
      <c r="F8" s="50"/>
      <c r="G8" s="50">
        <f t="shared" si="0"/>
        <v>0</v>
      </c>
      <c r="H8" s="51"/>
      <c r="I8" s="50">
        <f>G8+ROUND(H8*G8/100,2)</f>
        <v>0</v>
      </c>
      <c r="J8" s="52"/>
      <c r="K8" s="53"/>
      <c r="L8" s="54"/>
      <c r="M8" s="27"/>
    </row>
    <row r="9" spans="1:16" ht="30.75" customHeight="1" x14ac:dyDescent="0.2">
      <c r="A9" s="111" t="s">
        <v>68</v>
      </c>
      <c r="B9" s="111"/>
      <c r="C9" s="111"/>
      <c r="D9" s="111"/>
      <c r="E9" s="111"/>
      <c r="F9" s="111"/>
      <c r="G9" s="45">
        <f>SUM(G5:G8)</f>
        <v>0</v>
      </c>
      <c r="H9" s="64"/>
      <c r="I9" s="45">
        <f>SUM(I5:I8)</f>
        <v>0</v>
      </c>
      <c r="J9" s="55"/>
      <c r="K9" s="55"/>
      <c r="L9" s="54"/>
      <c r="M9" s="27"/>
    </row>
    <row r="10" spans="1:16" ht="39" customHeight="1" x14ac:dyDescent="0.2">
      <c r="A10" s="56"/>
      <c r="B10" s="118" t="s">
        <v>47</v>
      </c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P10" s="6"/>
    </row>
    <row r="11" spans="1:16" ht="27" customHeight="1" x14ac:dyDescent="0.2">
      <c r="A11" s="110" t="s">
        <v>17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</row>
    <row r="14" spans="1:16" x14ac:dyDescent="0.2">
      <c r="B14" s="61" t="s">
        <v>64</v>
      </c>
    </row>
  </sheetData>
  <mergeCells count="6">
    <mergeCell ref="A11:M11"/>
    <mergeCell ref="A9:F9"/>
    <mergeCell ref="A1:M1"/>
    <mergeCell ref="A2:M2"/>
    <mergeCell ref="A3:M3"/>
    <mergeCell ref="B10:M10"/>
  </mergeCells>
  <pageMargins left="0.23622047244094491" right="0.23622047244094491" top="0.35433070866141736" bottom="0.35433070866141736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C021B-8A7E-4899-9CD9-57530606B6D0}">
  <dimension ref="A1:M11"/>
  <sheetViews>
    <sheetView topLeftCell="A2" zoomScale="120" zoomScaleNormal="120" workbookViewId="0">
      <selection activeCell="B5" sqref="B5"/>
    </sheetView>
  </sheetViews>
  <sheetFormatPr defaultRowHeight="12.75" x14ac:dyDescent="0.2"/>
  <cols>
    <col min="1" max="1" width="5" customWidth="1"/>
    <col min="2" max="2" width="40" customWidth="1"/>
    <col min="3" max="3" width="13.7109375" customWidth="1"/>
    <col min="4" max="4" width="7.140625" customWidth="1"/>
    <col min="5" max="5" width="6.7109375" customWidth="1"/>
    <col min="6" max="6" width="10.42578125" customWidth="1"/>
    <col min="7" max="7" width="13.140625" customWidth="1"/>
    <col min="8" max="8" width="10.7109375" customWidth="1"/>
    <col min="9" max="9" width="13" customWidth="1"/>
    <col min="10" max="10" width="15.140625" customWidth="1"/>
    <col min="11" max="11" width="15.7109375" customWidth="1"/>
    <col min="12" max="12" width="15.140625" customWidth="1"/>
    <col min="13" max="13" width="13.5703125" customWidth="1"/>
  </cols>
  <sheetData>
    <row r="1" spans="1:13" ht="44.25" customHeight="1" x14ac:dyDescent="0.2">
      <c r="A1" s="104" t="s">
        <v>91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6"/>
    </row>
    <row r="2" spans="1:13" ht="31.5" customHeight="1" x14ac:dyDescent="0.2">
      <c r="A2" s="83" t="s">
        <v>65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8"/>
    </row>
    <row r="3" spans="1:13" ht="21.75" customHeight="1" x14ac:dyDescent="0.2">
      <c r="A3" s="119" t="s">
        <v>66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25"/>
    </row>
    <row r="4" spans="1:13" ht="39" customHeight="1" x14ac:dyDescent="0.2">
      <c r="A4" s="62" t="s">
        <v>42</v>
      </c>
      <c r="B4" s="62" t="s">
        <v>33</v>
      </c>
      <c r="C4" s="62" t="s">
        <v>34</v>
      </c>
      <c r="D4" s="62" t="s">
        <v>35</v>
      </c>
      <c r="E4" s="62" t="s">
        <v>36</v>
      </c>
      <c r="F4" s="62" t="s">
        <v>37</v>
      </c>
      <c r="G4" s="62" t="s">
        <v>38</v>
      </c>
      <c r="H4" s="62" t="s">
        <v>39</v>
      </c>
      <c r="I4" s="62" t="s">
        <v>40</v>
      </c>
      <c r="J4" s="29" t="s">
        <v>12</v>
      </c>
      <c r="K4" s="62" t="s">
        <v>41</v>
      </c>
      <c r="L4" s="35" t="s">
        <v>22</v>
      </c>
      <c r="M4" s="35" t="s">
        <v>50</v>
      </c>
    </row>
    <row r="5" spans="1:13" ht="321.75" customHeight="1" x14ac:dyDescent="0.2">
      <c r="A5" s="9" t="s">
        <v>0</v>
      </c>
      <c r="B5" s="63" t="s">
        <v>18</v>
      </c>
      <c r="C5" s="10" t="s">
        <v>19</v>
      </c>
      <c r="D5" s="22" t="s">
        <v>20</v>
      </c>
      <c r="E5" s="11">
        <v>280</v>
      </c>
      <c r="F5" s="19"/>
      <c r="G5" s="19">
        <f t="shared" ref="G5" si="0">E5*F5</f>
        <v>0</v>
      </c>
      <c r="H5" s="20"/>
      <c r="I5" s="19">
        <f>G5+ROUND(G5*H5/100,2)</f>
        <v>0</v>
      </c>
      <c r="J5" s="9"/>
      <c r="K5" s="10"/>
      <c r="L5" s="2"/>
      <c r="M5" s="1"/>
    </row>
    <row r="6" spans="1:13" ht="17.25" customHeight="1" x14ac:dyDescent="0.2">
      <c r="A6" s="98" t="s">
        <v>67</v>
      </c>
      <c r="B6" s="98"/>
      <c r="C6" s="98"/>
      <c r="D6" s="98"/>
      <c r="E6" s="98"/>
      <c r="F6" s="98"/>
      <c r="G6" s="21">
        <f>SUM(G5:G5)</f>
        <v>0</v>
      </c>
      <c r="H6" s="17"/>
      <c r="I6" s="21">
        <f>SUM(I5:I5)</f>
        <v>0</v>
      </c>
      <c r="J6" s="4"/>
      <c r="K6" s="4"/>
      <c r="L6" s="2"/>
      <c r="M6" s="1"/>
    </row>
    <row r="7" spans="1:13" ht="38.25" customHeight="1" x14ac:dyDescent="0.2">
      <c r="A7" s="23"/>
      <c r="B7" s="86" t="s">
        <v>47</v>
      </c>
      <c r="C7" s="87"/>
      <c r="D7" s="87"/>
      <c r="E7" s="87"/>
      <c r="F7" s="87"/>
      <c r="G7" s="87"/>
      <c r="H7" s="87"/>
      <c r="I7" s="87"/>
      <c r="J7" s="87"/>
      <c r="K7" s="87"/>
      <c r="L7" s="87"/>
      <c r="M7" s="88"/>
    </row>
    <row r="8" spans="1:13" ht="27" customHeight="1" x14ac:dyDescent="0.2">
      <c r="A8" s="101" t="s">
        <v>17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3"/>
    </row>
    <row r="11" spans="1:13" x14ac:dyDescent="0.2">
      <c r="B11" s="61" t="s">
        <v>64</v>
      </c>
    </row>
  </sheetData>
  <mergeCells count="6">
    <mergeCell ref="A8:M8"/>
    <mergeCell ref="A3:L3"/>
    <mergeCell ref="A6:F6"/>
    <mergeCell ref="A1:M1"/>
    <mergeCell ref="A2:M2"/>
    <mergeCell ref="B7:M7"/>
  </mergeCells>
  <pageMargins left="0.7" right="0.7" top="0.75" bottom="0.75" header="0.3" footer="0.3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501D3-6628-4DDE-9B5E-422B28982AE9}">
  <dimension ref="A1:R19"/>
  <sheetViews>
    <sheetView topLeftCell="A9" zoomScale="120" zoomScaleNormal="120" workbookViewId="0">
      <selection activeCell="B12" sqref="B12"/>
    </sheetView>
  </sheetViews>
  <sheetFormatPr defaultRowHeight="12.75" x14ac:dyDescent="0.2"/>
  <cols>
    <col min="1" max="1" width="3.85546875" customWidth="1"/>
    <col min="2" max="2" width="37" customWidth="1"/>
    <col min="3" max="3" width="14" customWidth="1"/>
    <col min="4" max="5" width="5.85546875" customWidth="1"/>
    <col min="6" max="6" width="12.140625" customWidth="1"/>
    <col min="7" max="7" width="12" customWidth="1"/>
    <col min="8" max="8" width="7.7109375" customWidth="1"/>
    <col min="9" max="9" width="11.85546875" customWidth="1"/>
    <col min="10" max="10" width="14.85546875" customWidth="1"/>
    <col min="11" max="11" width="12" customWidth="1"/>
    <col min="12" max="12" width="14.42578125" customWidth="1"/>
    <col min="13" max="13" width="12.28515625" customWidth="1"/>
  </cols>
  <sheetData>
    <row r="1" spans="1:18" ht="41.25" customHeight="1" x14ac:dyDescent="0.2">
      <c r="A1" s="104" t="s">
        <v>91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6"/>
    </row>
    <row r="2" spans="1:18" ht="31.5" customHeight="1" x14ac:dyDescent="0.2">
      <c r="A2" s="112" t="s">
        <v>69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4"/>
    </row>
    <row r="3" spans="1:18" ht="24" customHeight="1" x14ac:dyDescent="0.2">
      <c r="A3" s="115" t="s">
        <v>98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7"/>
    </row>
    <row r="4" spans="1:18" ht="45" customHeight="1" x14ac:dyDescent="0.2">
      <c r="A4" s="59" t="s">
        <v>42</v>
      </c>
      <c r="B4" s="59" t="s">
        <v>33</v>
      </c>
      <c r="C4" s="59" t="s">
        <v>34</v>
      </c>
      <c r="D4" s="59" t="s">
        <v>35</v>
      </c>
      <c r="E4" s="59" t="s">
        <v>36</v>
      </c>
      <c r="F4" s="59" t="s">
        <v>37</v>
      </c>
      <c r="G4" s="59" t="s">
        <v>38</v>
      </c>
      <c r="H4" s="59" t="s">
        <v>39</v>
      </c>
      <c r="I4" s="59" t="s">
        <v>40</v>
      </c>
      <c r="J4" s="35" t="s">
        <v>12</v>
      </c>
      <c r="K4" s="59" t="s">
        <v>41</v>
      </c>
      <c r="L4" s="35" t="s">
        <v>22</v>
      </c>
      <c r="M4" s="35" t="s">
        <v>50</v>
      </c>
    </row>
    <row r="5" spans="1:18" ht="294" customHeight="1" x14ac:dyDescent="0.2">
      <c r="A5" s="41" t="s">
        <v>0</v>
      </c>
      <c r="B5" s="65" t="s">
        <v>71</v>
      </c>
      <c r="C5" s="53" t="s">
        <v>24</v>
      </c>
      <c r="D5" s="33" t="s">
        <v>20</v>
      </c>
      <c r="E5" s="38">
        <v>90</v>
      </c>
      <c r="F5" s="39"/>
      <c r="G5" s="39">
        <f t="shared" ref="G5:G12" si="0">E5*F5</f>
        <v>0</v>
      </c>
      <c r="H5" s="40"/>
      <c r="I5" s="39">
        <f>G5+ROUND(G5*H5/100,2)</f>
        <v>0</v>
      </c>
      <c r="J5" s="41"/>
      <c r="K5" s="37"/>
      <c r="L5" s="42"/>
      <c r="M5" s="27"/>
    </row>
    <row r="6" spans="1:18" ht="174" customHeight="1" x14ac:dyDescent="0.2">
      <c r="A6" s="41" t="s">
        <v>1</v>
      </c>
      <c r="B6" s="66" t="s">
        <v>70</v>
      </c>
      <c r="C6" s="53" t="s">
        <v>25</v>
      </c>
      <c r="D6" s="33" t="s">
        <v>20</v>
      </c>
      <c r="E6" s="38">
        <v>30</v>
      </c>
      <c r="F6" s="39"/>
      <c r="G6" s="39">
        <f t="shared" si="0"/>
        <v>0</v>
      </c>
      <c r="H6" s="40"/>
      <c r="I6" s="39">
        <f>G6+ROUND(G6*H6/100,2)</f>
        <v>0</v>
      </c>
      <c r="J6" s="43"/>
      <c r="K6" s="37"/>
      <c r="L6" s="42"/>
      <c r="M6" s="27"/>
    </row>
    <row r="7" spans="1:18" ht="179.25" customHeight="1" x14ac:dyDescent="0.2">
      <c r="A7" s="67" t="s">
        <v>2</v>
      </c>
      <c r="B7" s="66" t="s">
        <v>83</v>
      </c>
      <c r="C7" s="53" t="s">
        <v>76</v>
      </c>
      <c r="D7" s="33" t="s">
        <v>20</v>
      </c>
      <c r="E7" s="38">
        <v>24</v>
      </c>
      <c r="F7" s="39"/>
      <c r="G7" s="39">
        <f t="shared" si="0"/>
        <v>0</v>
      </c>
      <c r="H7" s="40"/>
      <c r="I7" s="39">
        <f>G7+ROUND(G7*H7/100,2)</f>
        <v>0</v>
      </c>
      <c r="J7" s="43"/>
      <c r="K7" s="37"/>
      <c r="L7" s="42"/>
      <c r="M7" s="27"/>
    </row>
    <row r="8" spans="1:18" ht="192.75" customHeight="1" x14ac:dyDescent="0.2">
      <c r="A8" s="41" t="s">
        <v>6</v>
      </c>
      <c r="B8" s="66" t="s">
        <v>72</v>
      </c>
      <c r="C8" s="53" t="s">
        <v>77</v>
      </c>
      <c r="D8" s="33" t="s">
        <v>20</v>
      </c>
      <c r="E8" s="38">
        <v>24</v>
      </c>
      <c r="F8" s="39"/>
      <c r="G8" s="39">
        <f t="shared" si="0"/>
        <v>0</v>
      </c>
      <c r="H8" s="40"/>
      <c r="I8" s="39">
        <f>G8+ROUND(G8*H8/100,2)</f>
        <v>0</v>
      </c>
      <c r="J8" s="44"/>
      <c r="K8" s="37"/>
      <c r="L8" s="42"/>
      <c r="M8" s="27"/>
    </row>
    <row r="9" spans="1:18" ht="270" customHeight="1" x14ac:dyDescent="0.2">
      <c r="A9" s="41">
        <v>5</v>
      </c>
      <c r="B9" s="66" t="s">
        <v>73</v>
      </c>
      <c r="C9" s="68" t="s">
        <v>78</v>
      </c>
      <c r="D9" s="33" t="s">
        <v>20</v>
      </c>
      <c r="E9" s="38">
        <v>120</v>
      </c>
      <c r="F9" s="39"/>
      <c r="G9" s="39">
        <f t="shared" si="0"/>
        <v>0</v>
      </c>
      <c r="H9" s="40"/>
      <c r="I9" s="39">
        <f>G9+ROUND(G9*H5/100,2)</f>
        <v>0</v>
      </c>
      <c r="J9" s="43"/>
      <c r="K9" s="37"/>
      <c r="L9" s="42"/>
      <c r="M9" s="27"/>
    </row>
    <row r="10" spans="1:18" ht="242.25" customHeight="1" x14ac:dyDescent="0.2">
      <c r="A10" s="41" t="s">
        <v>7</v>
      </c>
      <c r="B10" s="66" t="s">
        <v>74</v>
      </c>
      <c r="C10" s="33" t="s">
        <v>79</v>
      </c>
      <c r="D10" s="33" t="s">
        <v>21</v>
      </c>
      <c r="E10" s="38">
        <v>120</v>
      </c>
      <c r="F10" s="39"/>
      <c r="G10" s="39">
        <f t="shared" si="0"/>
        <v>0</v>
      </c>
      <c r="H10" s="40"/>
      <c r="I10" s="39">
        <f>G10+ROUND(G10*H6/100,2)</f>
        <v>0</v>
      </c>
      <c r="J10" s="43"/>
      <c r="K10" s="37"/>
      <c r="L10" s="42"/>
      <c r="M10" s="27"/>
      <c r="Q10" s="5"/>
      <c r="R10" s="5"/>
    </row>
    <row r="11" spans="1:18" ht="119.25" customHeight="1" x14ac:dyDescent="0.2">
      <c r="A11" s="41">
        <v>7</v>
      </c>
      <c r="B11" s="66" t="s">
        <v>75</v>
      </c>
      <c r="C11" s="33" t="s">
        <v>80</v>
      </c>
      <c r="D11" s="33" t="s">
        <v>20</v>
      </c>
      <c r="E11" s="33">
        <v>70</v>
      </c>
      <c r="F11" s="50"/>
      <c r="G11" s="50">
        <f t="shared" si="0"/>
        <v>0</v>
      </c>
      <c r="H11" s="51"/>
      <c r="I11" s="50">
        <f>G11+ROUND(H11*G11/100,2)</f>
        <v>0</v>
      </c>
      <c r="J11" s="69"/>
      <c r="K11" s="70"/>
      <c r="L11" s="42"/>
      <c r="M11" s="42"/>
      <c r="Q11" s="5"/>
      <c r="R11" s="5"/>
    </row>
    <row r="12" spans="1:18" ht="48.75" customHeight="1" x14ac:dyDescent="0.2">
      <c r="A12" s="41">
        <v>8</v>
      </c>
      <c r="B12" s="66" t="s">
        <v>23</v>
      </c>
      <c r="C12" s="71"/>
      <c r="D12" s="33" t="s">
        <v>26</v>
      </c>
      <c r="E12" s="33">
        <v>18</v>
      </c>
      <c r="F12" s="50"/>
      <c r="G12" s="50">
        <f t="shared" si="0"/>
        <v>0</v>
      </c>
      <c r="H12" s="51"/>
      <c r="I12" s="50">
        <f>G12+ROUND(H12*G12/100,2)</f>
        <v>0</v>
      </c>
      <c r="J12" s="69"/>
      <c r="K12" s="70"/>
      <c r="L12" s="42"/>
      <c r="M12" s="42"/>
      <c r="Q12" s="5"/>
      <c r="R12" s="5"/>
    </row>
    <row r="13" spans="1:18" ht="32.25" customHeight="1" x14ac:dyDescent="0.2">
      <c r="A13" s="99" t="s">
        <v>67</v>
      </c>
      <c r="B13" s="99"/>
      <c r="C13" s="99"/>
      <c r="D13" s="99"/>
      <c r="E13" s="99"/>
      <c r="F13" s="99"/>
      <c r="G13" s="45">
        <f>SUM(G5:G12)</f>
        <v>0</v>
      </c>
      <c r="H13" s="46"/>
      <c r="I13" s="45">
        <f>SUM(I5:I12)</f>
        <v>0</v>
      </c>
      <c r="J13" s="47"/>
      <c r="K13" s="47"/>
      <c r="L13" s="42"/>
      <c r="M13" s="27"/>
    </row>
    <row r="14" spans="1:18" ht="39.75" customHeight="1" x14ac:dyDescent="0.2">
      <c r="A14" s="52"/>
      <c r="B14" s="118" t="s">
        <v>81</v>
      </c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</row>
    <row r="15" spans="1:18" ht="20.25" customHeight="1" x14ac:dyDescent="0.2">
      <c r="A15" s="110" t="s">
        <v>17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</row>
    <row r="16" spans="1:18" ht="39" customHeight="1" x14ac:dyDescent="0.2">
      <c r="A16" s="121" t="s">
        <v>82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</row>
    <row r="19" spans="2:2" x14ac:dyDescent="0.2">
      <c r="B19" s="61" t="s">
        <v>64</v>
      </c>
    </row>
  </sheetData>
  <mergeCells count="7">
    <mergeCell ref="A15:M15"/>
    <mergeCell ref="A16:M16"/>
    <mergeCell ref="A13:F13"/>
    <mergeCell ref="A1:M1"/>
    <mergeCell ref="A2:M2"/>
    <mergeCell ref="A3:M3"/>
    <mergeCell ref="B14:M14"/>
  </mergeCell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1</vt:lpstr>
      <vt:lpstr>2</vt:lpstr>
      <vt:lpstr>3</vt:lpstr>
      <vt:lpstr>4</vt:lpstr>
      <vt:lpstr>5</vt:lpstr>
      <vt:lpstr>'1'!Obszar_wydruku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Karol Szczepankiewicz</dc:creator>
  <cp:keywords/>
  <cp:lastModifiedBy>Krzysztof Podgórny</cp:lastModifiedBy>
  <cp:lastPrinted>2025-12-03T09:49:04Z</cp:lastPrinted>
  <dcterms:created xsi:type="dcterms:W3CDTF">2025-07-07T09:37:19Z</dcterms:created>
  <dcterms:modified xsi:type="dcterms:W3CDTF">2025-12-03T10:11:01Z</dcterms:modified>
</cp:coreProperties>
</file>